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Wykres1" sheetId="1" r:id="rId1"/>
    <sheet name="Arkusz1" sheetId="2" r:id="rId2"/>
    <sheet name="Arkusz2" sheetId="3" r:id="rId3"/>
    <sheet name="Arkusz3" sheetId="4" r:id="rId4"/>
  </sheets>
  <definedNames>
    <definedName name="Excel_BuiltIn_Print_Area_2">'Arkusz1'!$1:$65534</definedName>
    <definedName name="_xlnm.Print_Area" localSheetId="1">'Arkusz1'!$A$1:$I$187</definedName>
    <definedName name="_xlnm.Print_Titles" localSheetId="1">'Arkusz1'!$24:$24</definedName>
  </definedNames>
  <calcPr fullCalcOnLoad="1"/>
</workbook>
</file>

<file path=xl/sharedStrings.xml><?xml version="1.0" encoding="utf-8"?>
<sst xmlns="http://schemas.openxmlformats.org/spreadsheetml/2006/main" count="207" uniqueCount="104">
  <si>
    <t>Załącznik Nr 1</t>
  </si>
  <si>
    <t xml:space="preserve">       do Uchwały Budżetowej</t>
  </si>
  <si>
    <t>DOCHODY BUDŻETU MIASTA PŁOCKA NA 2013 ROK</t>
  </si>
  <si>
    <t>z tego:</t>
  </si>
  <si>
    <t>w tym:</t>
  </si>
  <si>
    <t>dotacje</t>
  </si>
  <si>
    <t>środki europejskie i inne środki pochodzące ze źródeł zagranicznych, niepodlegające zwrotowi</t>
  </si>
  <si>
    <t>środki europejskie i    inne środki pochodzące ze źródeł zagranicznych, niepodlegające zwrotowi</t>
  </si>
  <si>
    <t>Dział</t>
  </si>
  <si>
    <t>Źródło dochodów</t>
  </si>
  <si>
    <t>bieżące</t>
  </si>
  <si>
    <t>majątkowe</t>
  </si>
  <si>
    <t>DOCHODY GMINY</t>
  </si>
  <si>
    <t>Przetwórstwo przemysłowe</t>
  </si>
  <si>
    <r>
      <t xml:space="preserve">Dotacje celowe w ramach programów finansowanych z udziałem środków europejskich oraz środków, o których mowa w art. 5 ust. 1 pkt 3 oraz ust. 3 pkt 5 i 6 ustawy, lub płatności w ramach budżetu środków europejskich </t>
    </r>
    <r>
      <rPr>
        <sz val="6"/>
        <rFont val="Arial CE"/>
        <family val="2"/>
      </rPr>
      <t>(Płatności w zakresie budżetu środków europejskich)</t>
    </r>
  </si>
  <si>
    <r>
      <t xml:space="preserve">Dotacje celowe w ramach programów finansowanych z udziałem środków europejskich oraz środków, o których mowa w art. 5 ust. 1 pkt 3 oraz ust. 3 pkt 5 i 6 ustawy, lub płatności w ramach budżetu środków europejskich </t>
    </r>
    <r>
      <rPr>
        <sz val="6"/>
        <rFont val="Arial CE"/>
        <family val="2"/>
      </rPr>
      <t>(Współfinansowanie programów i projektów realizowanych ze środków z funduszy strukturalnych, Funduszu Spójności, Europejskiego Funduszu Rybackiego oraz z funduszy unijnych finansujących Wspólną Politykę Rolną)</t>
    </r>
  </si>
  <si>
    <t>600</t>
  </si>
  <si>
    <t>Transport i łączność</t>
  </si>
  <si>
    <t>Wpływy z różnych dochodów</t>
  </si>
  <si>
    <t>Dotacje celowe otrzymane z gminy na zadania bieżące realizowane na podstawie porozumień (umów) między jednostkami samorządu terytorialnego</t>
  </si>
  <si>
    <t>Dotacje celowe otrzymane z budżetu państwa na realizację inwestycji i zakupów  inwestycyjnych własnych gmin (związków gmin)</t>
  </si>
  <si>
    <t>700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</si>
  <si>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</si>
  <si>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</si>
  <si>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</si>
  <si>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</si>
  <si>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</si>
  <si>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Pozostałe odsetki</t>
  </si>
  <si>
    <t>710</t>
  </si>
  <si>
    <t>Działalność usługowa</t>
  </si>
  <si>
    <t xml:space="preserve">Dotacje celowe otrzymane z budżetu państwa na zadania bieżące realizowane przez gminę na podstawie porozumień z organami administracji rządowej </t>
  </si>
  <si>
    <t>720</t>
  </si>
  <si>
    <t>Informatyka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</si>
  <si>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</si>
  <si>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</si>
  <si>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</si>
  <si>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</si>
  <si>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Wpływy z opłat za koncesje i licencje</t>
  </si>
  <si>
    <t>Wpływy z różnych opłat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</si>
  <si>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</si>
  <si>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</si>
  <si>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</si>
  <si>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</si>
  <si>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Grzywny, mandaty i inne kary pieniężne od osób fizycznych</t>
  </si>
  <si>
    <t xml:space="preserve">756
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</si>
  <si>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</si>
  <si>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</si>
  <si>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</si>
  <si>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</si>
  <si>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</si>
  <si>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</si>
  <si>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</si>
  <si>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cywilnoprawnych</t>
  </si>
  <si>
    <t>Podatek dochodowy od osób fizycznych</t>
  </si>
  <si>
    <t>Podatek dochodowy od osób prawnych</t>
  </si>
  <si>
    <t>Opłata od posiadania psów</t>
  </si>
  <si>
    <t>Wpływy z opłaty skarbowej</t>
  </si>
  <si>
    <t>Wpływy z opłaty targowej</t>
  </si>
  <si>
    <t>Wpływy z opłat za zezwolenia na sprzedaż napojów alkoholowych</t>
  </si>
  <si>
    <t>Wpływy z innych lokalnych opłat pobieranych przez jednostki samorządu terytorialnego na podstawie odrębnych ustaw</t>
  </si>
  <si>
    <t>Wpływy z dywidend</t>
  </si>
  <si>
    <t>Odsetki od nieterminowych wpłat z tytułu podatków i opłat</t>
  </si>
  <si>
    <t>758</t>
  </si>
  <si>
    <t>Różne rozliczenia</t>
  </si>
  <si>
    <t>Subwencje ogólne z budżetu państwa</t>
  </si>
  <si>
    <t>801</t>
  </si>
  <si>
    <t>Oświata i wychowanie</t>
  </si>
  <si>
    <t>Wpływy z usług</t>
  </si>
  <si>
    <t>851</t>
  </si>
  <si>
    <t>Ochrona zdrowia</t>
  </si>
  <si>
    <t>852</t>
  </si>
  <si>
    <t>Pomoc społeczna</t>
  </si>
  <si>
    <t>Dotacje celowe otrzymane z budżetu państwa na realizację własnych zadań bieżących gmin (związków gmin)</t>
  </si>
  <si>
    <t>853</t>
  </si>
  <si>
    <t>Pozostałe zadania w zakresie polityki społecznej</t>
  </si>
  <si>
    <t>Gospodarka komunalna i ochrona środowiska</t>
  </si>
  <si>
    <t xml:space="preserve">925
</t>
  </si>
  <si>
    <t>Ogrody botaniczne i zoologiczne oraz naturalne obszary i obiekty chronionej przyrody</t>
  </si>
  <si>
    <t>926</t>
  </si>
  <si>
    <t xml:space="preserve">Kultura fizyczna </t>
  </si>
  <si>
    <t>Wpływy ze sprzedaży składników majątkowych</t>
  </si>
  <si>
    <r>
      <t>Dotacje celowe w ramach programów finansowanych z udziałem środków europejskich oraz środków, o których mowa w art. 5 ust. 1 pkt 3 oraz ust. 3 pkt 5 i 6 ustawy, lub płatności w ramach budżetu środków europejskich</t>
    </r>
    <r>
      <rPr>
        <sz val="6"/>
        <rFont val="Arial CE"/>
        <family val="2"/>
      </rPr>
      <t xml:space="preserve"> (Płatności w zakresie budżetu środków europejskich)</t>
    </r>
  </si>
  <si>
    <t>Dochody gminy ogółem</t>
  </si>
  <si>
    <t>DOCHODY POWIATU</t>
  </si>
  <si>
    <t>Dotacje celowe otrzymane z budżetu państwa na zadania bieżące z zakresu administracji rządowej oraz inne zadania zlecone ustawami realizowane przez powiat</t>
  </si>
  <si>
    <t xml:space="preserve">Dotacje celowe otrzymane z budżetu państwa na inwestycje i zakupy inwestycyjne z zakresu administracji rządowej oraz inne zadania zlecone ustawami realizowane przez powiat </t>
  </si>
  <si>
    <t>Wpływy z opłaty komunikacyjnej</t>
  </si>
  <si>
    <r>
      <t xml:space="preserve">Dotacje celowe w ramach programów finansowanych z udziałem środków europejskich oraz środków, o których mowa w art. 5 ust. 1 pkt 3 oraz ust. 3 pkt 5 i 6 ustawy, lub płatności w ramach budżetu środków europejskich </t>
    </r>
    <r>
      <rPr>
        <sz val="6"/>
        <rFont val="Arial CE"/>
        <family val="2"/>
      </rPr>
      <t>(Finansowanie programów ze środków bezzwrotnych pochodzących z Unii Europejskiej)</t>
    </r>
  </si>
  <si>
    <t>Wpływy od rodziców z tytułu odpłatności za utrzymanie dzieci (wychowanków) w placówkach opiekuńczo-wychowawczych i w rodzinach zastępczych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</si>
  <si>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</si>
  <si>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</si>
  <si>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</si>
  <si>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854</t>
  </si>
  <si>
    <t>Edukacyjna opieka wychowawcza</t>
  </si>
  <si>
    <t>921</t>
  </si>
  <si>
    <t>Kultura i ochrona dziedzictwa narodowego</t>
  </si>
  <si>
    <t>Dochody powiatu ogółem</t>
  </si>
  <si>
    <t>OGÓŁEM (GMINA + POWIAT)</t>
  </si>
  <si>
    <t>Planowane dochody na 2013 rok</t>
  </si>
  <si>
    <t>Miasta Płocka na rok 2013</t>
  </si>
  <si>
    <r>
      <t xml:space="preserve">Ogółem           </t>
    </r>
    <r>
      <rPr>
        <b/>
        <sz val="8"/>
        <rFont val="Arial CE"/>
        <family val="2"/>
      </rPr>
      <t>(4+7)</t>
    </r>
  </si>
  <si>
    <t>Środki na utrzymanie rzecznych przepraw promowych oraz na remonty, utrzymanie, ochronę i zarządzanie drogami krajowymi i wojewódzkimi w granicach miast na prawach powiatu</t>
  </si>
  <si>
    <t xml:space="preserve">   z dnia 28 grudnia 2012 roku</t>
  </si>
  <si>
    <t>Nr 500/XXX/2012 Rady Miasta Płocka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</si>
</sst>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4" fontId="9" fillId="2" borderId="4" xfId="17" applyNumberFormat="1" applyFont="1" applyFill="1" applyBorder="1" applyAlignment="1">
      <alignment horizontal="right" vertical="center"/>
      <protection/>
    </xf>
    <xf numFmtId="0" fontId="10" fillId="0" borderId="4" xfId="0" applyFont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center"/>
    </xf>
    <xf numFmtId="49" fontId="9" fillId="2" borderId="1" xfId="17" applyNumberFormat="1" applyFont="1" applyFill="1" applyBorder="1" applyAlignment="1">
      <alignment horizontal="center" vertical="center"/>
      <protection/>
    </xf>
    <xf numFmtId="0" fontId="9" fillId="2" borderId="1" xfId="17" applyFont="1" applyFill="1" applyBorder="1" applyAlignment="1">
      <alignment vertical="center"/>
      <protection/>
    </xf>
    <xf numFmtId="4" fontId="9" fillId="2" borderId="1" xfId="17" applyNumberFormat="1" applyFont="1" applyFill="1" applyBorder="1" applyAlignment="1">
      <alignment horizontal="right" vertical="center"/>
      <protection/>
    </xf>
    <xf numFmtId="49" fontId="9" fillId="0" borderId="4" xfId="17" applyNumberFormat="1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/>
    </xf>
    <xf numFmtId="0" fontId="10" fillId="0" borderId="3" xfId="17" applyFont="1" applyFill="1" applyBorder="1" applyAlignment="1">
      <alignment vertical="center" wrapText="1"/>
      <protection/>
    </xf>
    <xf numFmtId="49" fontId="9" fillId="2" borderId="3" xfId="17" applyNumberFormat="1" applyFont="1" applyFill="1" applyBorder="1" applyAlignment="1">
      <alignment horizontal="center" vertical="center"/>
      <protection/>
    </xf>
    <xf numFmtId="0" fontId="9" fillId="2" borderId="3" xfId="17" applyFont="1" applyFill="1" applyBorder="1" applyAlignment="1">
      <alignment vertical="center"/>
      <protection/>
    </xf>
    <xf numFmtId="4" fontId="9" fillId="2" borderId="3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9" fontId="9" fillId="2" borderId="4" xfId="17" applyNumberFormat="1" applyFont="1" applyFill="1" applyBorder="1" applyAlignment="1">
      <alignment horizontal="center" vertical="center"/>
      <protection/>
    </xf>
    <xf numFmtId="0" fontId="9" fillId="2" borderId="4" xfId="17" applyFont="1" applyFill="1" applyBorder="1" applyAlignment="1">
      <alignment horizontal="left" vertical="center"/>
      <protection/>
    </xf>
    <xf numFmtId="4" fontId="9" fillId="2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2" borderId="4" xfId="17" applyFont="1" applyFill="1" applyBorder="1" applyAlignment="1">
      <alignment horizontal="left" vertical="center" wrapText="1"/>
      <protection/>
    </xf>
    <xf numFmtId="49" fontId="9" fillId="2" borderId="1" xfId="17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9" fillId="2" borderId="3" xfId="17" applyFont="1" applyFill="1" applyBorder="1" applyAlignment="1">
      <alignment horizontal="left" vertical="center"/>
      <protection/>
    </xf>
    <xf numFmtId="4" fontId="10" fillId="0" borderId="4" xfId="0" applyNumberFormat="1" applyFont="1" applyFill="1" applyBorder="1" applyAlignment="1">
      <alignment vertical="center"/>
    </xf>
    <xf numFmtId="0" fontId="9" fillId="2" borderId="1" xfId="17" applyFont="1" applyFill="1" applyBorder="1" applyAlignment="1">
      <alignment horizontal="left" vertical="center"/>
      <protection/>
    </xf>
    <xf numFmtId="4" fontId="9" fillId="2" borderId="1" xfId="0" applyNumberFormat="1" applyFont="1" applyFill="1" applyBorder="1" applyAlignment="1">
      <alignment vertical="center"/>
    </xf>
    <xf numFmtId="49" fontId="9" fillId="2" borderId="2" xfId="17" applyNumberFormat="1" applyFont="1" applyFill="1" applyBorder="1" applyAlignment="1">
      <alignment horizontal="center" vertical="center"/>
      <protection/>
    </xf>
    <xf numFmtId="0" fontId="9" fillId="2" borderId="2" xfId="17" applyFont="1" applyFill="1" applyBorder="1" applyAlignment="1">
      <alignment horizontal="left" vertical="center"/>
      <protection/>
    </xf>
    <xf numFmtId="4" fontId="9" fillId="2" borderId="2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9" fontId="9" fillId="2" borderId="4" xfId="17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11" fillId="0" borderId="7" xfId="17" applyFont="1" applyFill="1" applyBorder="1" applyAlignment="1">
      <alignment horizontal="left" vertical="center"/>
      <protection/>
    </xf>
    <xf numFmtId="4" fontId="7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" fontId="12" fillId="0" borderId="9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9" fillId="2" borderId="4" xfId="17" applyFont="1" applyFill="1" applyBorder="1" applyAlignment="1">
      <alignment vertical="center"/>
      <protection/>
    </xf>
    <xf numFmtId="0" fontId="10" fillId="0" borderId="11" xfId="17" applyFont="1" applyFill="1" applyBorder="1" applyAlignment="1">
      <alignment vertical="center" wrapText="1"/>
      <protection/>
    </xf>
    <xf numFmtId="4" fontId="10" fillId="0" borderId="1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/>
    </xf>
    <xf numFmtId="0" fontId="9" fillId="2" borderId="2" xfId="17" applyFont="1" applyFill="1" applyBorder="1" applyAlignment="1">
      <alignment horizontal="left" vertical="center" wrapText="1"/>
      <protection/>
    </xf>
    <xf numFmtId="0" fontId="9" fillId="2" borderId="2" xfId="17" applyFont="1" applyFill="1" applyBorder="1" applyAlignment="1">
      <alignment vertical="center" wrapText="1"/>
      <protection/>
    </xf>
    <xf numFmtId="0" fontId="10" fillId="0" borderId="12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0" fontId="0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4" fontId="7" fillId="2" borderId="7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9" fillId="2" borderId="14" xfId="17" applyNumberFormat="1" applyFont="1" applyFill="1" applyBorder="1" applyAlignment="1">
      <alignment horizontal="center" vertical="center"/>
      <protection/>
    </xf>
    <xf numFmtId="0" fontId="9" fillId="2" borderId="14" xfId="17" applyFont="1" applyFill="1" applyBorder="1" applyAlignment="1">
      <alignment vertical="center" wrapText="1"/>
      <protection/>
    </xf>
    <xf numFmtId="4" fontId="9" fillId="2" borderId="14" xfId="0" applyNumberFormat="1" applyFont="1" applyFill="1" applyBorder="1" applyAlignment="1">
      <alignment vertical="center"/>
    </xf>
    <xf numFmtId="4" fontId="10" fillId="0" borderId="1" xfId="17" applyNumberFormat="1" applyFont="1" applyFill="1" applyBorder="1" applyAlignment="1">
      <alignment horizontal="right" vertical="center"/>
      <protection/>
    </xf>
    <xf numFmtId="0" fontId="10" fillId="0" borderId="14" xfId="0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4" fontId="10" fillId="0" borderId="17" xfId="0" applyNumberFormat="1" applyFont="1" applyBorder="1" applyAlignment="1">
      <alignment vertical="center"/>
    </xf>
    <xf numFmtId="0" fontId="10" fillId="0" borderId="19" xfId="17" applyFont="1" applyFill="1" applyBorder="1" applyAlignment="1">
      <alignment vertical="center" wrapText="1"/>
      <protection/>
    </xf>
    <xf numFmtId="0" fontId="9" fillId="2" borderId="3" xfId="17" applyFont="1" applyFill="1" applyBorder="1" applyAlignment="1">
      <alignment horizontal="left" vertical="center" wrapText="1"/>
      <protection/>
    </xf>
    <xf numFmtId="0" fontId="10" fillId="0" borderId="14" xfId="17" applyFont="1" applyBorder="1" applyAlignment="1">
      <alignment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16" xfId="17" applyNumberFormat="1" applyFont="1" applyFill="1" applyBorder="1" applyAlignment="1">
      <alignment horizontal="center" vertical="center"/>
      <protection/>
    </xf>
    <xf numFmtId="49" fontId="10" fillId="0" borderId="21" xfId="17" applyNumberFormat="1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4" xfId="17" applyFont="1" applyBorder="1" applyAlignment="1">
      <alignment horizontal="center" vertical="center"/>
      <protection/>
    </xf>
    <xf numFmtId="49" fontId="9" fillId="0" borderId="14" xfId="17" applyNumberFormat="1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9" fillId="0" borderId="16" xfId="17" applyNumberFormat="1" applyFont="1" applyFill="1" applyBorder="1" applyAlignment="1">
      <alignment horizontal="center" vertical="center"/>
      <protection/>
    </xf>
    <xf numFmtId="49" fontId="9" fillId="0" borderId="25" xfId="1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0" xfId="17" applyFont="1" applyBorder="1" applyAlignment="1">
      <alignment horizontal="right"/>
      <protection/>
    </xf>
    <xf numFmtId="0" fontId="4" fillId="0" borderId="0" xfId="17" applyFont="1" applyBorder="1" applyAlignment="1">
      <alignment horizontal="right"/>
      <protection/>
    </xf>
    <xf numFmtId="0" fontId="5" fillId="0" borderId="0" xfId="17" applyFont="1" applyBorder="1" applyAlignment="1">
      <alignment horizontal="center" vertical="center"/>
      <protection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0" borderId="29" xfId="17" applyNumberFormat="1" applyFont="1" applyFill="1" applyBorder="1" applyAlignment="1">
      <alignment horizontal="center" vertical="center"/>
      <protection/>
    </xf>
    <xf numFmtId="49" fontId="9" fillId="0" borderId="21" xfId="17" applyNumberFormat="1" applyFont="1" applyFill="1" applyBorder="1" applyAlignment="1">
      <alignment horizontal="center" vertical="center"/>
      <protection/>
    </xf>
    <xf numFmtId="49" fontId="9" fillId="0" borderId="17" xfId="17" applyNumberFormat="1" applyFont="1" applyFill="1" applyBorder="1" applyAlignment="1">
      <alignment horizontal="center" vertical="center"/>
      <protection/>
    </xf>
    <xf numFmtId="49" fontId="9" fillId="0" borderId="20" xfId="17" applyNumberFormat="1" applyFont="1" applyFill="1" applyBorder="1" applyAlignment="1">
      <alignment horizontal="center" vertical="center"/>
      <protection/>
    </xf>
    <xf numFmtId="49" fontId="9" fillId="0" borderId="18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Arkusz1!$C$14:$C$19</c:f>
              <c:strCache>
                <c:ptCount val="1"/>
                <c:pt idx="0">
                  <c:v>Planowane dochody na 2013 rok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Arkusz1!$C$20:$C$123</c:f>
              <c:numCache>
                <c:ptCount val="101"/>
                <c:pt idx="0">
                  <c:v>0</c:v>
                </c:pt>
                <c:pt idx="4">
                  <c:v>3</c:v>
                </c:pt>
                <c:pt idx="6">
                  <c:v>78250</c:v>
                </c:pt>
                <c:pt idx="7">
                  <c:v>66512.5</c:v>
                </c:pt>
                <c:pt idx="8">
                  <c:v>11737.5</c:v>
                </c:pt>
                <c:pt idx="9">
                  <c:v>16443799.95</c:v>
                </c:pt>
                <c:pt idx="10">
                  <c:v>1000</c:v>
                </c:pt>
                <c:pt idx="11">
                  <c:v>3609487.31</c:v>
                </c:pt>
                <c:pt idx="12">
                  <c:v>8777612.69</c:v>
                </c:pt>
                <c:pt idx="13">
                  <c:v>1055699.95</c:v>
                </c:pt>
                <c:pt idx="14">
                  <c:v>3000000</c:v>
                </c:pt>
                <c:pt idx="15">
                  <c:v>22660000</c:v>
                </c:pt>
                <c:pt idx="16">
                  <c:v>1165000</c:v>
                </c:pt>
                <c:pt idx="17">
                  <c:v>1400000</c:v>
                </c:pt>
                <c:pt idx="18">
                  <c:v>80000</c:v>
                </c:pt>
                <c:pt idx="19">
                  <c:v>20000000</c:v>
                </c:pt>
                <c:pt idx="20">
                  <c:v>15000</c:v>
                </c:pt>
                <c:pt idx="21">
                  <c:v>279621.58</c:v>
                </c:pt>
                <c:pt idx="22">
                  <c:v>162000</c:v>
                </c:pt>
                <c:pt idx="23">
                  <c:v>10000</c:v>
                </c:pt>
                <c:pt idx="24">
                  <c:v>107621.58</c:v>
                </c:pt>
                <c:pt idx="25">
                  <c:v>1550099.95</c:v>
                </c:pt>
                <c:pt idx="26">
                  <c:v>180861.3</c:v>
                </c:pt>
                <c:pt idx="27">
                  <c:v>1369238.65</c:v>
                </c:pt>
                <c:pt idx="28">
                  <c:v>2121151.37</c:v>
                </c:pt>
                <c:pt idx="29">
                  <c:v>991113</c:v>
                </c:pt>
                <c:pt idx="30">
                  <c:v>540.45</c:v>
                </c:pt>
                <c:pt idx="31">
                  <c:v>42097.92</c:v>
                </c:pt>
                <c:pt idx="32">
                  <c:v>5000</c:v>
                </c:pt>
                <c:pt idx="33">
                  <c:v>1000500</c:v>
                </c:pt>
                <c:pt idx="34">
                  <c:v>69615</c:v>
                </c:pt>
                <c:pt idx="35">
                  <c:v>12285</c:v>
                </c:pt>
                <c:pt idx="36">
                  <c:v>21385</c:v>
                </c:pt>
                <c:pt idx="37">
                  <c:v>21385</c:v>
                </c:pt>
                <c:pt idx="38">
                  <c:v>306300</c:v>
                </c:pt>
                <c:pt idx="39">
                  <c:v>4500</c:v>
                </c:pt>
                <c:pt idx="40">
                  <c:v>300000</c:v>
                </c:pt>
                <c:pt idx="41">
                  <c:v>1800</c:v>
                </c:pt>
                <c:pt idx="42">
                  <c:v>388412479</c:v>
                </c:pt>
                <c:pt idx="43">
                  <c:v>500000</c:v>
                </c:pt>
                <c:pt idx="44">
                  <c:v>203400000</c:v>
                </c:pt>
                <c:pt idx="45">
                  <c:v>240000</c:v>
                </c:pt>
                <c:pt idx="46">
                  <c:v>10000</c:v>
                </c:pt>
                <c:pt idx="47">
                  <c:v>3820000</c:v>
                </c:pt>
                <c:pt idx="48">
                  <c:v>900000</c:v>
                </c:pt>
                <c:pt idx="49">
                  <c:v>10000000</c:v>
                </c:pt>
                <c:pt idx="50">
                  <c:v>119082479</c:v>
                </c:pt>
                <c:pt idx="51">
                  <c:v>32500000</c:v>
                </c:pt>
                <c:pt idx="52">
                  <c:v>150000</c:v>
                </c:pt>
                <c:pt idx="53">
                  <c:v>3000000</c:v>
                </c:pt>
                <c:pt idx="54">
                  <c:v>1328000</c:v>
                </c:pt>
                <c:pt idx="55">
                  <c:v>2600000</c:v>
                </c:pt>
                <c:pt idx="56">
                  <c:v>10110000</c:v>
                </c:pt>
                <c:pt idx="57">
                  <c:v>500000</c:v>
                </c:pt>
                <c:pt idx="58">
                  <c:v>271000</c:v>
                </c:pt>
                <c:pt idx="59">
                  <c:v>1000</c:v>
                </c:pt>
                <c:pt idx="60">
                  <c:v>71644126</c:v>
                </c:pt>
                <c:pt idx="61">
                  <c:v>70794126</c:v>
                </c:pt>
                <c:pt idx="62">
                  <c:v>850000</c:v>
                </c:pt>
                <c:pt idx="63">
                  <c:v>4187915.74</c:v>
                </c:pt>
                <c:pt idx="64">
                  <c:v>1200</c:v>
                </c:pt>
                <c:pt idx="65">
                  <c:v>28075</c:v>
                </c:pt>
                <c:pt idx="66">
                  <c:v>1822682</c:v>
                </c:pt>
                <c:pt idx="67">
                  <c:v>2019312.36</c:v>
                </c:pt>
                <c:pt idx="68">
                  <c:v>314351.38</c:v>
                </c:pt>
                <c:pt idx="69">
                  <c:v>2295</c:v>
                </c:pt>
                <c:pt idx="70">
                  <c:v>180000</c:v>
                </c:pt>
                <c:pt idx="71">
                  <c:v>180000</c:v>
                </c:pt>
                <c:pt idx="72">
                  <c:v>34996450</c:v>
                </c:pt>
                <c:pt idx="73">
                  <c:v>26924300</c:v>
                </c:pt>
                <c:pt idx="74">
                  <c:v>7011800</c:v>
                </c:pt>
                <c:pt idx="75">
                  <c:v>430000</c:v>
                </c:pt>
                <c:pt idx="76">
                  <c:v>32500</c:v>
                </c:pt>
                <c:pt idx="77">
                  <c:v>255000</c:v>
                </c:pt>
                <c:pt idx="78">
                  <c:v>342850</c:v>
                </c:pt>
                <c:pt idx="79">
                  <c:v>1754496.7400000002</c:v>
                </c:pt>
                <c:pt idx="80">
                  <c:v>385000</c:v>
                </c:pt>
                <c:pt idx="81">
                  <c:v>5000</c:v>
                </c:pt>
                <c:pt idx="82">
                  <c:v>410</c:v>
                </c:pt>
                <c:pt idx="83">
                  <c:v>1295501.37</c:v>
                </c:pt>
                <c:pt idx="84">
                  <c:v>68585.37</c:v>
                </c:pt>
                <c:pt idx="85">
                  <c:v>4500000</c:v>
                </c:pt>
                <c:pt idx="86">
                  <c:v>4500000</c:v>
                </c:pt>
                <c:pt idx="87">
                  <c:v>1138500</c:v>
                </c:pt>
                <c:pt idx="88">
                  <c:v>1100000</c:v>
                </c:pt>
                <c:pt idx="89">
                  <c:v>35000</c:v>
                </c:pt>
                <c:pt idx="90">
                  <c:v>3500</c:v>
                </c:pt>
                <c:pt idx="91">
                  <c:v>3055594</c:v>
                </c:pt>
                <c:pt idx="92">
                  <c:v>684570</c:v>
                </c:pt>
                <c:pt idx="93">
                  <c:v>500</c:v>
                </c:pt>
                <c:pt idx="94">
                  <c:v>2190934</c:v>
                </c:pt>
                <c:pt idx="95">
                  <c:v>1000</c:v>
                </c:pt>
                <c:pt idx="96">
                  <c:v>44470</c:v>
                </c:pt>
                <c:pt idx="97">
                  <c:v>87600</c:v>
                </c:pt>
                <c:pt idx="98">
                  <c:v>39542</c:v>
                </c:pt>
                <c:pt idx="99">
                  <c:v>6978</c:v>
                </c:pt>
                <c:pt idx="100">
                  <c:v>553330169.33</c:v>
                </c:pt>
              </c:numCache>
            </c:numRef>
          </c:val>
        </c:ser>
        <c:ser>
          <c:idx val="1"/>
          <c:order val="1"/>
          <c:tx>
            <c:strRef>
              <c:f>Arkusz1!$D$14:$D$19</c:f>
              <c:strCache>
                <c:ptCount val="1"/>
                <c:pt idx="0">
                  <c:v>Planowane dochody na 2013 rok z tego: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Arkusz1!$D$20:$D$123</c:f>
              <c:numCache>
                <c:ptCount val="101"/>
                <c:pt idx="0">
                  <c:v>0</c:v>
                </c:pt>
                <c:pt idx="4">
                  <c:v>4</c:v>
                </c:pt>
                <c:pt idx="6">
                  <c:v>78250</c:v>
                </c:pt>
                <c:pt idx="7">
                  <c:v>66512.5</c:v>
                </c:pt>
                <c:pt idx="8">
                  <c:v>11737.5</c:v>
                </c:pt>
                <c:pt idx="9">
                  <c:v>3610487.31</c:v>
                </c:pt>
                <c:pt idx="10">
                  <c:v>1000</c:v>
                </c:pt>
                <c:pt idx="11">
                  <c:v>3609487.31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2580000</c:v>
                </c:pt>
                <c:pt idx="16">
                  <c:v>1165000</c:v>
                </c:pt>
                <c:pt idx="17">
                  <c:v>1400000</c:v>
                </c:pt>
                <c:pt idx="18">
                  <c:v>0</c:v>
                </c:pt>
                <c:pt idx="19">
                  <c:v>0</c:v>
                </c:pt>
                <c:pt idx="20">
                  <c:v>15000</c:v>
                </c:pt>
                <c:pt idx="21">
                  <c:v>279621.58</c:v>
                </c:pt>
                <c:pt idx="22">
                  <c:v>162000</c:v>
                </c:pt>
                <c:pt idx="23">
                  <c:v>10000</c:v>
                </c:pt>
                <c:pt idx="24">
                  <c:v>107621.58</c:v>
                </c:pt>
                <c:pt idx="25">
                  <c:v>180861.3</c:v>
                </c:pt>
                <c:pt idx="26">
                  <c:v>180861.3</c:v>
                </c:pt>
                <c:pt idx="27">
                  <c:v>0</c:v>
                </c:pt>
                <c:pt idx="28">
                  <c:v>2121151.37</c:v>
                </c:pt>
                <c:pt idx="29">
                  <c:v>991113</c:v>
                </c:pt>
                <c:pt idx="30">
                  <c:v>540.45</c:v>
                </c:pt>
                <c:pt idx="31">
                  <c:v>42097.92</c:v>
                </c:pt>
                <c:pt idx="32">
                  <c:v>5000</c:v>
                </c:pt>
                <c:pt idx="33">
                  <c:v>1000500</c:v>
                </c:pt>
                <c:pt idx="34">
                  <c:v>69615</c:v>
                </c:pt>
                <c:pt idx="35">
                  <c:v>12285</c:v>
                </c:pt>
                <c:pt idx="36">
                  <c:v>21385</c:v>
                </c:pt>
                <c:pt idx="37">
                  <c:v>21385</c:v>
                </c:pt>
                <c:pt idx="38">
                  <c:v>306300</c:v>
                </c:pt>
                <c:pt idx="39">
                  <c:v>4500</c:v>
                </c:pt>
                <c:pt idx="40">
                  <c:v>300000</c:v>
                </c:pt>
                <c:pt idx="41">
                  <c:v>1800</c:v>
                </c:pt>
                <c:pt idx="42">
                  <c:v>388412479</c:v>
                </c:pt>
                <c:pt idx="43">
                  <c:v>500000</c:v>
                </c:pt>
                <c:pt idx="44">
                  <c:v>203400000</c:v>
                </c:pt>
                <c:pt idx="45">
                  <c:v>240000</c:v>
                </c:pt>
                <c:pt idx="46">
                  <c:v>10000</c:v>
                </c:pt>
                <c:pt idx="47">
                  <c:v>3820000</c:v>
                </c:pt>
                <c:pt idx="48">
                  <c:v>900000</c:v>
                </c:pt>
                <c:pt idx="49">
                  <c:v>10000000</c:v>
                </c:pt>
                <c:pt idx="50">
                  <c:v>119082479</c:v>
                </c:pt>
                <c:pt idx="51">
                  <c:v>32500000</c:v>
                </c:pt>
                <c:pt idx="52">
                  <c:v>150000</c:v>
                </c:pt>
                <c:pt idx="53">
                  <c:v>3000000</c:v>
                </c:pt>
                <c:pt idx="54">
                  <c:v>1328000</c:v>
                </c:pt>
                <c:pt idx="55">
                  <c:v>2600000</c:v>
                </c:pt>
                <c:pt idx="56">
                  <c:v>10110000</c:v>
                </c:pt>
                <c:pt idx="57">
                  <c:v>500000</c:v>
                </c:pt>
                <c:pt idx="58">
                  <c:v>271000</c:v>
                </c:pt>
                <c:pt idx="59">
                  <c:v>1000</c:v>
                </c:pt>
                <c:pt idx="60">
                  <c:v>71644126</c:v>
                </c:pt>
                <c:pt idx="61">
                  <c:v>70794126</c:v>
                </c:pt>
                <c:pt idx="62">
                  <c:v>850000</c:v>
                </c:pt>
                <c:pt idx="63">
                  <c:v>4187915.74</c:v>
                </c:pt>
                <c:pt idx="64">
                  <c:v>1200</c:v>
                </c:pt>
                <c:pt idx="65">
                  <c:v>28075</c:v>
                </c:pt>
                <c:pt idx="66">
                  <c:v>1822682</c:v>
                </c:pt>
                <c:pt idx="67">
                  <c:v>2019312.36</c:v>
                </c:pt>
                <c:pt idx="68">
                  <c:v>314351.38</c:v>
                </c:pt>
                <c:pt idx="69">
                  <c:v>2295</c:v>
                </c:pt>
                <c:pt idx="70">
                  <c:v>180000</c:v>
                </c:pt>
                <c:pt idx="71">
                  <c:v>180000</c:v>
                </c:pt>
                <c:pt idx="72">
                  <c:v>34996450</c:v>
                </c:pt>
                <c:pt idx="73">
                  <c:v>26924300</c:v>
                </c:pt>
                <c:pt idx="74">
                  <c:v>7011800</c:v>
                </c:pt>
                <c:pt idx="75">
                  <c:v>430000</c:v>
                </c:pt>
                <c:pt idx="76">
                  <c:v>32500</c:v>
                </c:pt>
                <c:pt idx="77">
                  <c:v>255000</c:v>
                </c:pt>
                <c:pt idx="78">
                  <c:v>342850</c:v>
                </c:pt>
                <c:pt idx="79">
                  <c:v>1754496.7400000002</c:v>
                </c:pt>
                <c:pt idx="80">
                  <c:v>385000</c:v>
                </c:pt>
                <c:pt idx="81">
                  <c:v>5000</c:v>
                </c:pt>
                <c:pt idx="82">
                  <c:v>410</c:v>
                </c:pt>
                <c:pt idx="83">
                  <c:v>1295501.37</c:v>
                </c:pt>
                <c:pt idx="84">
                  <c:v>68585.37</c:v>
                </c:pt>
                <c:pt idx="85">
                  <c:v>4500000</c:v>
                </c:pt>
                <c:pt idx="86">
                  <c:v>4500000</c:v>
                </c:pt>
                <c:pt idx="87">
                  <c:v>1138500</c:v>
                </c:pt>
                <c:pt idx="88">
                  <c:v>1100000</c:v>
                </c:pt>
                <c:pt idx="89">
                  <c:v>35000</c:v>
                </c:pt>
                <c:pt idx="90">
                  <c:v>3500</c:v>
                </c:pt>
                <c:pt idx="91">
                  <c:v>3054594</c:v>
                </c:pt>
                <c:pt idx="92">
                  <c:v>684570</c:v>
                </c:pt>
                <c:pt idx="93">
                  <c:v>500</c:v>
                </c:pt>
                <c:pt idx="94">
                  <c:v>2190934</c:v>
                </c:pt>
                <c:pt idx="95">
                  <c:v>0</c:v>
                </c:pt>
                <c:pt idx="96">
                  <c:v>44470</c:v>
                </c:pt>
                <c:pt idx="97">
                  <c:v>87600</c:v>
                </c:pt>
                <c:pt idx="98">
                  <c:v>39542</c:v>
                </c:pt>
                <c:pt idx="99">
                  <c:v>6978</c:v>
                </c:pt>
                <c:pt idx="100">
                  <c:v>519046618.04</c:v>
                </c:pt>
              </c:numCache>
            </c:numRef>
          </c:val>
        </c:ser>
        <c:ser>
          <c:idx val="2"/>
          <c:order val="2"/>
          <c:tx>
            <c:strRef>
              <c:f>Arkusz1!$E$14:$E$19</c:f>
              <c:strCache>
                <c:ptCount val="1"/>
                <c:pt idx="0">
                  <c:v>Planowane dochody na 2013 rok z tego: w tym: dotacje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Arkusz1!$E$20:$E$123</c:f>
              <c:numCache>
                <c:ptCount val="101"/>
                <c:pt idx="4">
                  <c:v>5</c:v>
                </c:pt>
                <c:pt idx="6">
                  <c:v>11737.5</c:v>
                </c:pt>
                <c:pt idx="7">
                  <c:v>0</c:v>
                </c:pt>
                <c:pt idx="8">
                  <c:v>11737.5</c:v>
                </c:pt>
                <c:pt idx="9">
                  <c:v>3609487.31</c:v>
                </c:pt>
                <c:pt idx="10">
                  <c:v>0</c:v>
                </c:pt>
                <c:pt idx="11">
                  <c:v>3609487.31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10000</c:v>
                </c:pt>
                <c:pt idx="22">
                  <c:v>0</c:v>
                </c:pt>
                <c:pt idx="23">
                  <c:v>10000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1003398</c:v>
                </c:pt>
                <c:pt idx="29">
                  <c:v>991113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12285</c:v>
                </c:pt>
                <c:pt idx="36">
                  <c:v>21385</c:v>
                </c:pt>
                <c:pt idx="37">
                  <c:v>21385</c:v>
                </c:pt>
                <c:pt idx="38">
                  <c:v>4500</c:v>
                </c:pt>
                <c:pt idx="39">
                  <c:v>4500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316646.38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314351.38</c:v>
                </c:pt>
                <c:pt idx="69">
                  <c:v>2295</c:v>
                </c:pt>
                <c:pt idx="70">
                  <c:v>0</c:v>
                </c:pt>
                <c:pt idx="71">
                  <c:v>0</c:v>
                </c:pt>
                <c:pt idx="72">
                  <c:v>33936100</c:v>
                </c:pt>
                <c:pt idx="73">
                  <c:v>26924300</c:v>
                </c:pt>
                <c:pt idx="74">
                  <c:v>7011800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68585.37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68585.37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6978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6978</c:v>
                </c:pt>
                <c:pt idx="100">
                  <c:v>38988817.559999995</c:v>
                </c:pt>
              </c:numCache>
            </c:numRef>
          </c:val>
        </c:ser>
        <c:ser>
          <c:idx val="3"/>
          <c:order val="3"/>
          <c:tx>
            <c:strRef>
              <c:f>Arkusz1!$F$14:$F$19</c:f>
              <c:strCache>
                <c:ptCount val="1"/>
                <c:pt idx="0">
                  <c:v>Planowane dochody na 2013 rok z tego: w tym: środki europejskie i inne środki pochodzące ze źródeł zagranicznych, niepodlegające zwrotowi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Arkusz1!$F$20:$F$123</c:f>
              <c:numCache>
                <c:ptCount val="101"/>
                <c:pt idx="4">
                  <c:v>6</c:v>
                </c:pt>
                <c:pt idx="6">
                  <c:v>66512.5</c:v>
                </c:pt>
                <c:pt idx="7">
                  <c:v>66512.5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107621.58</c:v>
                </c:pt>
                <c:pt idx="22">
                  <c:v>0</c:v>
                </c:pt>
                <c:pt idx="23">
                  <c:v>0</c:v>
                </c:pt>
                <c:pt idx="24">
                  <c:v>107621.58</c:v>
                </c:pt>
                <c:pt idx="25">
                  <c:v>180861.3</c:v>
                </c:pt>
                <c:pt idx="26">
                  <c:v>180861.3</c:v>
                </c:pt>
                <c:pt idx="27">
                  <c:v>0</c:v>
                </c:pt>
                <c:pt idx="28">
                  <c:v>69615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69615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2019312.36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2019312.36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1295501.37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1295501.37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39542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39542</c:v>
                </c:pt>
                <c:pt idx="99">
                  <c:v>0</c:v>
                </c:pt>
                <c:pt idx="100">
                  <c:v>3778966.11</c:v>
                </c:pt>
              </c:numCache>
            </c:numRef>
          </c:val>
        </c:ser>
        <c:ser>
          <c:idx val="4"/>
          <c:order val="4"/>
          <c:tx>
            <c:strRef>
              <c:f>Arkusz1!$G$14:$G$19</c:f>
              <c:strCache>
                <c:ptCount val="1"/>
                <c:pt idx="0">
                  <c:v>Planowane dochody na 2013 rok z tego: w tym: środki europejskie i inne środki pochodzące ze źródeł zagranicznych, niepodlegające zwrotowi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Arkusz1!$G$20:$G$123</c:f>
              <c:numCache>
                <c:ptCount val="101"/>
                <c:pt idx="0">
                  <c:v>0</c:v>
                </c:pt>
                <c:pt idx="4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12833312.639999999</c:v>
                </c:pt>
                <c:pt idx="10">
                  <c:v>0</c:v>
                </c:pt>
                <c:pt idx="11">
                  <c:v>0</c:v>
                </c:pt>
                <c:pt idx="12">
                  <c:v>8777612.69</c:v>
                </c:pt>
                <c:pt idx="13">
                  <c:v>1055699.95</c:v>
                </c:pt>
                <c:pt idx="14">
                  <c:v>3000000</c:v>
                </c:pt>
                <c:pt idx="15">
                  <c:v>20080000</c:v>
                </c:pt>
                <c:pt idx="16">
                  <c:v>0</c:v>
                </c:pt>
                <c:pt idx="17">
                  <c:v>0</c:v>
                </c:pt>
                <c:pt idx="18">
                  <c:v>80000</c:v>
                </c:pt>
                <c:pt idx="19">
                  <c:v>20000000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1369238.65</c:v>
                </c:pt>
                <c:pt idx="26">
                  <c:v>0</c:v>
                </c:pt>
                <c:pt idx="27">
                  <c:v>1369238.65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1000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34283551.29</c:v>
                </c:pt>
              </c:numCache>
            </c:numRef>
          </c:val>
        </c:ser>
        <c:ser>
          <c:idx val="5"/>
          <c:order val="5"/>
          <c:tx>
            <c:strRef>
              <c:f>Arkusz1!$H$14:$H$19</c:f>
              <c:strCache>
                <c:ptCount val="1"/>
                <c:pt idx="0">
                  <c:v>Planowane dochody na 2013 rok z tego: w tym: dotacje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Arkusz1!$H$20:$H$123</c:f>
              <c:numCache>
                <c:ptCount val="101"/>
                <c:pt idx="4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4055699.95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1055699.95</c:v>
                </c:pt>
                <c:pt idx="14">
                  <c:v>3000000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4055699.95</c:v>
                </c:pt>
              </c:numCache>
            </c:numRef>
          </c:val>
        </c:ser>
        <c:ser>
          <c:idx val="6"/>
          <c:order val="6"/>
          <c:tx>
            <c:strRef>
              <c:f>Arkusz1!$I$14:$I$19</c:f>
              <c:strCache>
                <c:ptCount val="1"/>
                <c:pt idx="0">
                  <c:v>Planowane dochody na 2013 rok z tego: w tym: środki europejskie i    inne środki pochodzące ze źródeł zagranicznych, niepodlegające zwrotowi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Arkusz1!$A$20:$B$123</c:f>
              <c:multiLvlStrCache>
                <c:ptCount val="101"/>
                <c:lvl>
                  <c:pt idx="0">
                    <c:v>Źródło dochodów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</c:v>
                  </c:pt>
                  <c:pt idx="5">
                    <c:v>DOCHODY GMINY</c:v>
                  </c:pt>
                  <c:pt idx="6">
                    <c:v>Przetwórstwo przemysłowe</c:v>
                  </c:pt>
                  <c:pt idx="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9">
                    <c:v>Transport i łączność</c:v>
                  </c:pt>
                  <c:pt idx="10">
                    <c:v>Wpływy z różnych dochodów</c:v>
                  </c:pt>
                  <c:pt idx="11">
                    <c:v>Dotacje celowe otrzymane z gminy na zadania bieżące realizowane na podstawie porozumień (umów) między jednostkami samorządu terytorialnego</c:v>
                  </c:pt>
                  <c:pt idx="12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13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4">
                    <c:v>Dotacje celowe otrzymane z budżetu państwa na realizację inwestycji i zakupów  inwestycyjnych własnych gmin (związków gmin)</c:v>
                  </c:pt>
                  <c:pt idx="15">
                    <c:v>Gospodarka mieszkaniowa</c:v>
                  </c:pt>
                  <c:pt idx="16">
                    <c:v>Wpływy z opłat za zarząd, użytkowanie i użytkowanie wieczyste nieruchomości</c:v>
                  </c:pt>
                  <c:pt idx="17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18">
                    <c:v>Wpływy z tytułu przekształcenia prawa użytkowania wieczystego przysługującego osobom fizycznym w prawo własności</c:v>
                  </c:pt>
                  <c:pt idx="19">
                    <c:v>Wpłaty z tytułu odpłatnego nabycia prawa własności oraz prawa użytkowania wieczystego nieruchomości</c:v>
                  </c:pt>
                  <c:pt idx="20">
                    <c:v>Pozostałe odsetki</c:v>
                  </c:pt>
                  <c:pt idx="21">
                    <c:v>Działalność usługowa</c:v>
                  </c:pt>
                  <c:pt idx="2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23">
                    <c:v>Dotacje celowe otrzymane z budżetu państwa na zadania bieżące realizowane przez gminę na podstawie porozumień z organami administracji rządowej </c:v>
                  </c:pt>
                  <c:pt idx="2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5">
                    <c:v>Informatyka</c:v>
                  </c:pt>
                  <c:pt idx="26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28">
                    <c:v>Administracja publiczna</c:v>
                  </c:pt>
                  <c:pt idx="29">
                    <c:v>Dotacje celowe otrzymane z budżetu państwa na realizację zadań bieżących z zakresu administracji rządowej oraz innych zadań zleconych gminie (związkom gmin) ustawami</c:v>
                  </c:pt>
                  <c:pt idx="30">
                    <c:v>Dochody jednostek samorządu terytorialnego związane z realizacją zadań z zakresu administracji rządowej oraz innych zadań zleconych ustawami</c:v>
                  </c:pt>
                  <c:pt idx="31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32">
                    <c:v>Wpływy z opłat za koncesje i licencje</c:v>
                  </c:pt>
                  <c:pt idx="33">
                    <c:v>Wpływy z różnych opłat</c:v>
                  </c:pt>
                  <c:pt idx="34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35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36">
                    <c:v>Urzędy naczelnych organów władzy państwowej, kontroli i ochrony prawa oraz sądownictwa</c:v>
                  </c:pt>
                  <c:pt idx="37">
                    <c:v>Dotacje celowe otrzymane z budżetu państwa na realizację zadań bieżących z zakresu administracji rządowej oraz innych zadań zleconych gminie (związkom gmin) ustawami</c:v>
                  </c:pt>
                  <c:pt idx="38">
                    <c:v>Bezpieczeństwo publiczne i ochrona przeciwpożarowa</c:v>
                  </c:pt>
                  <c:pt idx="39">
                    <c:v>Dotacje celowe otrzymane z budżetu państwa na realizację zadań bieżących z zakresu administracji rządowej oraz innych zadań zleconych gminie (związkom gmin) ustawami</c:v>
                  </c:pt>
                  <c:pt idx="40">
                    <c:v>Grzywny, mandaty i inne kary pieniężne od osób fizycznych</c:v>
                  </c:pt>
                  <c:pt idx="41">
                    <c:v>Wpływy z różnych dochodów</c:v>
                  </c:pt>
                  <c:pt idx="42">
                    <c:v>Dochody od osób prawnych, od osób fizycznych i od innych jednostek nieposiadających osobowości prawnej oraz wydatki związane z ich poborem</c:v>
                  </c:pt>
                  <c:pt idx="43">
                    <c:v>Podatek od działalności gospodarczej osób fizycznych, opłacany w formie karty podatkowej</c:v>
                  </c:pt>
                  <c:pt idx="44">
                    <c:v>Podatek od nieruchomości</c:v>
                  </c:pt>
                  <c:pt idx="45">
                    <c:v>Podatek rolny</c:v>
                  </c:pt>
                  <c:pt idx="46">
                    <c:v>Podatek leśny</c:v>
                  </c:pt>
                  <c:pt idx="47">
                    <c:v>Podatek od środków transportowych</c:v>
                  </c:pt>
                  <c:pt idx="48">
                    <c:v>Podatek od spadków i darowizn</c:v>
                  </c:pt>
                  <c:pt idx="49">
                    <c:v>Podatek od czynności cywilnoprawnych</c:v>
                  </c:pt>
                  <c:pt idx="50">
                    <c:v>Podatek dochodowy od osób fizycznych</c:v>
                  </c:pt>
                  <c:pt idx="51">
                    <c:v>Podatek dochodowy od osób prawnych</c:v>
                  </c:pt>
                  <c:pt idx="52">
                    <c:v>Opłata od posiadania psów</c:v>
                  </c:pt>
                  <c:pt idx="53">
                    <c:v>Wpływy z opłaty skarbowej</c:v>
                  </c:pt>
                  <c:pt idx="54">
                    <c:v>Wpływy z opłaty targowej</c:v>
                  </c:pt>
                  <c:pt idx="55">
                    <c:v>Wpływy z opłat za zezwolenia na sprzedaż napojów alkoholowych</c:v>
                  </c:pt>
                  <c:pt idx="56">
                    <c:v>Wpływy z innych lokalnych opłat pobieranych przez jednostki samorządu terytorialnego na podstawie odrębnych ustaw</c:v>
                  </c:pt>
                  <c:pt idx="57">
                    <c:v>Wpływy z dywidend</c:v>
                  </c:pt>
                  <c:pt idx="58">
                    <c:v>Odsetki od nieterminowych wpłat z tytułu podatków i opłat</c:v>
                  </c:pt>
                  <c:pt idx="59">
                    <c:v>Pozostałe odsetki</c:v>
                  </c:pt>
                  <c:pt idx="60">
                    <c:v>Różne rozliczenia</c:v>
                  </c:pt>
                  <c:pt idx="61">
                    <c:v>Subwencje ogólne z budżetu państwa</c:v>
                  </c:pt>
                  <c:pt idx="62">
                    <c:v>Pozostałe odsetki</c:v>
                  </c:pt>
                  <c:pt idx="63">
                    <c:v>Oświata i wychowanie</c:v>
                  </c:pt>
                  <c:pt idx="64">
                    <c:v>Pozostałe odsetki</c:v>
                  </c:pt>
                  <c:pt idx="65">
                    <c:v>Wpływy z różnych dochodów</c:v>
                  </c:pt>
                  <c:pt idx="66">
                    <c:v>Wpływy z usług</c:v>
                  </c:pt>
                  <c:pt idx="67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68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69">
                    <c:v>Dotacje celowe otrzymane z gminy na zadania bieżące realizowane na podstawie porozumień (umów) między jednostkami samorządu terytorialnego</c:v>
                  </c:pt>
                  <c:pt idx="70">
                    <c:v>Ochrona zdrowia</c:v>
                  </c:pt>
                  <c:pt idx="71">
                    <c:v>Wpływy z usług</c:v>
                  </c:pt>
                  <c:pt idx="72">
                    <c:v>Pomoc społeczna</c:v>
                  </c:pt>
                  <c:pt idx="73">
                    <c:v>Dotacje celowe otrzymane z budżetu państwa na realizację zadań bieżących z zakresu administracji rządowej oraz innych zadań zleconych gminie (związkom gmin) ustawami</c:v>
                  </c:pt>
                  <c:pt idx="74">
                    <c:v>Dotacje celowe otrzymane z budżetu państwa na realizację własnych zadań bieżących gmin (związków gmin)</c:v>
                  </c:pt>
                  <c:pt idx="75">
                    <c:v>Wpływy z usług</c:v>
                  </c:pt>
                  <c:pt idx="76">
                    <c:v>Pozostałe odsetki</c:v>
                  </c:pt>
                  <c:pt idx="77">
                    <c:v>Wpływy z różnych dochodów</c:v>
                  </c:pt>
                  <c:pt idx="78">
                    <c:v>Dochody jednostek samorządu terytorialnego związane z realizacją zadań z zakresu administracji rządowej oraz innych zadań zleconych ustawami</c:v>
                  </c:pt>
                  <c:pt idx="79">
                    <c:v>Pozostałe zadania w zakresie polityki społecznej</c:v>
                  </c:pt>
                  <c:pt idx="80">
                    <c:v>Wpływy z usług</c:v>
                  </c:pt>
                  <c:pt idx="81">
                    <c:v>Pozostałe odsetki</c:v>
                  </c:pt>
                  <c:pt idx="82">
                    <c:v>Wpływy z różnych dochodów</c:v>
                  </c:pt>
                  <c:pt idx="83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84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85">
                    <c:v>Gospodarka komunalna i ochrona środowiska</c:v>
                  </c:pt>
                  <c:pt idx="86">
                    <c:v>Wpływy z różnych opłat</c:v>
                  </c:pt>
                  <c:pt idx="87">
                    <c:v>Ogrody botaniczne i zoologiczne oraz naturalne obszary i obiekty chronionej przyrody</c:v>
                  </c:pt>
                  <c:pt idx="88">
                    <c:v>Wpływy z usług</c:v>
                  </c:pt>
                  <c:pt idx="89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0">
                    <c:v>Wpływy z różnych dochodów</c:v>
                  </c:pt>
                  <c:pt idx="91">
                    <c:v>Kultura fizyczna </c:v>
                  </c:pt>
                  <c:pt idx="92">
                    <c:v>Dochody z najmu i dzierżawy składników majątkowych Skarbu Państwa, jednostek samorządu terytorialnego lub innych jednostek zaliczanych do sektora finansów publicznych oraz innych umów o podobnym charakterze</c:v>
                  </c:pt>
                  <c:pt idx="93">
                    <c:v>Wpływy z opłat za koncesje i licencje</c:v>
                  </c:pt>
                  <c:pt idx="94">
                    <c:v>Wpływy z usług</c:v>
                  </c:pt>
                  <c:pt idx="95">
                    <c:v>Wpływy ze sprzedaży składników majątkowych</c:v>
                  </c:pt>
                  <c:pt idx="96">
                    <c:v>Pozostałe odsetki</c:v>
                  </c:pt>
                  <c:pt idx="97">
                    <c:v>Wpływy z różnych dochodów</c:v>
                  </c:pt>
                  <c:pt idx="98">
                    <c:v>Dotacje celowe w ramach programów finansowanych z udziałem środków europejskich oraz środków, o których mowa w art. 5 ust. 1 pkt 3 oraz ust. 3 pkt 5 i 6 ustawy, lub płatności w ramach budżetu środków europejskich (Płatności w zakresie budżetu środków euro</c:v>
                  </c:pt>
                  <c:pt idx="99">
                    <c:v>Dotacje celowe w ramach programów finansowanych z udziałem środków europejskich oraz środków, o których mowa w art. 5 ust. 1 pkt 3 oraz ust. 3 pkt 5 i 6 ustawy, lub płatności w ramach budżetu środków europejskich (Współfinansowanie programów i projektów r</c:v>
                  </c:pt>
                  <c:pt idx="100">
                    <c:v>Dochody gminy ogółem</c:v>
                  </c:pt>
                </c:lvl>
                <c:lvl>
                  <c:pt idx="0">
                    <c:v>Dział</c:v>
                  </c:pt>
                  <c:pt idx="4">
                    <c:v>1</c:v>
                  </c:pt>
                  <c:pt idx="6">
                    <c:v>150</c:v>
                  </c:pt>
                  <c:pt idx="9">
                    <c:v>600</c:v>
                  </c:pt>
                  <c:pt idx="15">
                    <c:v>700</c:v>
                  </c:pt>
                  <c:pt idx="21">
                    <c:v>710</c:v>
                  </c:pt>
                  <c:pt idx="25">
                    <c:v>720</c:v>
                  </c:pt>
                  <c:pt idx="28">
                    <c:v>750</c:v>
                  </c:pt>
                  <c:pt idx="36">
                    <c:v>751</c:v>
                  </c:pt>
                  <c:pt idx="38">
                    <c:v>754</c:v>
                  </c:pt>
                  <c:pt idx="42">
                    <c:v>756</c:v>
                  </c:pt>
                  <c:pt idx="60">
                    <c:v>758</c:v>
                  </c:pt>
                  <c:pt idx="63">
                    <c:v>801</c:v>
                  </c:pt>
                  <c:pt idx="70">
                    <c:v>851</c:v>
                  </c:pt>
                  <c:pt idx="72">
                    <c:v>852</c:v>
                  </c:pt>
                  <c:pt idx="79">
                    <c:v>853</c:v>
                  </c:pt>
                  <c:pt idx="85">
                    <c:v>900</c:v>
                  </c:pt>
                  <c:pt idx="87">
                    <c:v>925</c:v>
                  </c:pt>
                  <c:pt idx="91">
                    <c:v>926</c:v>
                  </c:pt>
                </c:lvl>
                <c:lvl/>
              </c:multiLvlStrCache>
            </c:multiLvlStrRef>
          </c:cat>
          <c:val>
            <c:numRef>
              <c:f>Arkusz1!$I$20:$I$123</c:f>
              <c:numCache>
                <c:ptCount val="101"/>
                <c:pt idx="4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8777612.69</c:v>
                </c:pt>
                <c:pt idx="10">
                  <c:v>0</c:v>
                </c:pt>
                <c:pt idx="11">
                  <c:v>0</c:v>
                </c:pt>
                <c:pt idx="12">
                  <c:v>8777612.69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1369238.65</c:v>
                </c:pt>
                <c:pt idx="26">
                  <c:v>0</c:v>
                </c:pt>
                <c:pt idx="27">
                  <c:v>1369238.65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10146851.34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70319"/>
        <c:crossesAt val="0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523875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90525" y="180975"/>
        <a:ext cx="8991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6" zoomScaleSheetLayoutView="10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22"/>
  <sheetViews>
    <sheetView tabSelected="1" view="pageBreakPreview" zoomScaleSheetLayoutView="100" workbookViewId="0" topLeftCell="A16">
      <pane ySplit="1980" topLeftCell="BM4" activePane="bottomLeft" state="split"/>
      <selection pane="topLeft" activeCell="C20" sqref="C20"/>
      <selection pane="bottomLeft" activeCell="F6" sqref="F6"/>
    </sheetView>
  </sheetViews>
  <sheetFormatPr defaultColWidth="9.00390625" defaultRowHeight="12.75"/>
  <cols>
    <col min="1" max="1" width="4.00390625" style="1" customWidth="1"/>
    <col min="2" max="2" width="36.875" style="0" customWidth="1"/>
    <col min="3" max="4" width="15.00390625" style="0" customWidth="1"/>
    <col min="5" max="5" width="13.375" style="0" customWidth="1"/>
    <col min="6" max="6" width="12.75390625" style="0" customWidth="1"/>
    <col min="7" max="7" width="12.625" style="0" customWidth="1"/>
    <col min="8" max="8" width="13.375" style="0" customWidth="1"/>
    <col min="9" max="9" width="13.00390625" style="0" customWidth="1"/>
  </cols>
  <sheetData>
    <row r="1" ht="12.75" hidden="1"/>
    <row r="2" ht="12.75" hidden="1"/>
    <row r="3" ht="12.75" hidden="1"/>
    <row r="4" spans="1:9" ht="13.5">
      <c r="A4" s="2"/>
      <c r="B4" s="3"/>
      <c r="C4" s="3"/>
      <c r="D4" s="3"/>
      <c r="E4" s="3"/>
      <c r="F4" s="3"/>
      <c r="G4" s="3"/>
      <c r="H4" s="132" t="s">
        <v>0</v>
      </c>
      <c r="I4" s="132"/>
    </row>
    <row r="5" spans="1:9" ht="12.75">
      <c r="A5" s="2"/>
      <c r="B5" s="3"/>
      <c r="C5" s="3"/>
      <c r="D5" s="3"/>
      <c r="E5" s="3"/>
      <c r="F5" s="3"/>
      <c r="G5" s="3"/>
      <c r="H5" s="133" t="s">
        <v>1</v>
      </c>
      <c r="I5" s="133"/>
    </row>
    <row r="6" spans="1:9" ht="12.75">
      <c r="A6" s="2"/>
      <c r="B6" s="3"/>
      <c r="C6" s="3"/>
      <c r="D6" s="3"/>
      <c r="E6" s="3"/>
      <c r="F6" s="3"/>
      <c r="G6" s="133" t="s">
        <v>99</v>
      </c>
      <c r="H6" s="133"/>
      <c r="I6" s="133"/>
    </row>
    <row r="7" spans="1:9" ht="12.75">
      <c r="A7" s="2"/>
      <c r="B7" s="3"/>
      <c r="C7" s="3"/>
      <c r="D7" s="3"/>
      <c r="E7" s="3"/>
      <c r="F7" s="3"/>
      <c r="G7" s="133" t="s">
        <v>103</v>
      </c>
      <c r="H7" s="133"/>
      <c r="I7" s="133"/>
    </row>
    <row r="8" spans="1:9" ht="12.75">
      <c r="A8" s="2"/>
      <c r="B8" s="3"/>
      <c r="C8" s="3"/>
      <c r="D8" s="3"/>
      <c r="E8" s="3"/>
      <c r="F8" s="3"/>
      <c r="G8" s="133" t="s">
        <v>102</v>
      </c>
      <c r="H8" s="133"/>
      <c r="I8" s="133"/>
    </row>
    <row r="9" spans="1:9" ht="12.75">
      <c r="A9" s="2"/>
      <c r="B9" s="3"/>
      <c r="C9" s="3"/>
      <c r="D9" s="3"/>
      <c r="E9" s="3"/>
      <c r="F9" s="3"/>
      <c r="G9" s="3"/>
      <c r="H9" s="3"/>
      <c r="I9" s="3"/>
    </row>
    <row r="10" spans="1:9" ht="12.75">
      <c r="A10" s="134" t="s">
        <v>2</v>
      </c>
      <c r="B10" s="134"/>
      <c r="C10" s="134"/>
      <c r="D10" s="134"/>
      <c r="E10" s="134"/>
      <c r="F10" s="134"/>
      <c r="G10" s="134"/>
      <c r="H10" s="134"/>
      <c r="I10" s="134"/>
    </row>
    <row r="11" spans="1:9" ht="12.75">
      <c r="A11" s="134"/>
      <c r="B11" s="134"/>
      <c r="C11" s="134"/>
      <c r="D11" s="134"/>
      <c r="E11" s="134"/>
      <c r="F11" s="134"/>
      <c r="G11" s="134"/>
      <c r="H11" s="134"/>
      <c r="I11" s="134"/>
    </row>
    <row r="12" ht="3.75" customHeight="1"/>
    <row r="14" spans="1:9" ht="12.75">
      <c r="A14" s="4"/>
      <c r="B14" s="5"/>
      <c r="C14" s="135" t="s">
        <v>98</v>
      </c>
      <c r="D14" s="135"/>
      <c r="E14" s="135"/>
      <c r="F14" s="135"/>
      <c r="G14" s="135"/>
      <c r="H14" s="135"/>
      <c r="I14" s="135"/>
    </row>
    <row r="15" spans="1:9" ht="12.75">
      <c r="A15" s="6"/>
      <c r="B15" s="7"/>
      <c r="C15" s="8"/>
      <c r="D15" s="136" t="s">
        <v>3</v>
      </c>
      <c r="E15" s="136"/>
      <c r="F15" s="136"/>
      <c r="G15" s="136"/>
      <c r="H15" s="136"/>
      <c r="I15" s="136"/>
    </row>
    <row r="16" spans="1:9" ht="12.75">
      <c r="A16" s="6"/>
      <c r="B16" s="7"/>
      <c r="C16" s="9"/>
      <c r="D16" s="103"/>
      <c r="E16" s="125" t="s">
        <v>4</v>
      </c>
      <c r="F16" s="125"/>
      <c r="G16" s="5"/>
      <c r="H16" s="126" t="s">
        <v>4</v>
      </c>
      <c r="I16" s="126"/>
    </row>
    <row r="17" spans="1:9" ht="12.75" customHeight="1">
      <c r="A17" s="6"/>
      <c r="B17" s="7"/>
      <c r="C17" s="9"/>
      <c r="D17" s="103"/>
      <c r="E17" s="127" t="s">
        <v>5</v>
      </c>
      <c r="F17" s="128" t="s">
        <v>6</v>
      </c>
      <c r="G17" s="7"/>
      <c r="H17" s="127" t="s">
        <v>5</v>
      </c>
      <c r="I17" s="129" t="s">
        <v>7</v>
      </c>
    </row>
    <row r="18" spans="1:9" ht="12.75" customHeight="1">
      <c r="A18" s="6"/>
      <c r="B18" s="7"/>
      <c r="C18" s="9"/>
      <c r="D18" s="103"/>
      <c r="E18" s="127"/>
      <c r="F18" s="128"/>
      <c r="G18" s="7"/>
      <c r="H18" s="127"/>
      <c r="I18" s="129"/>
    </row>
    <row r="19" spans="1:9" ht="12.75">
      <c r="A19" s="6"/>
      <c r="B19" s="7"/>
      <c r="C19" s="9"/>
      <c r="D19" s="7"/>
      <c r="E19" s="127"/>
      <c r="F19" s="128"/>
      <c r="G19" s="7"/>
      <c r="H19" s="127"/>
      <c r="I19" s="129"/>
    </row>
    <row r="20" spans="1:9" ht="24">
      <c r="A20" s="6" t="s">
        <v>8</v>
      </c>
      <c r="B20" s="7" t="s">
        <v>9</v>
      </c>
      <c r="C20" s="9" t="s">
        <v>100</v>
      </c>
      <c r="D20" s="7" t="s">
        <v>10</v>
      </c>
      <c r="E20" s="127"/>
      <c r="F20" s="128"/>
      <c r="G20" s="7" t="s">
        <v>11</v>
      </c>
      <c r="H20" s="127"/>
      <c r="I20" s="129"/>
    </row>
    <row r="21" spans="1:9" ht="12.75">
      <c r="A21" s="6"/>
      <c r="B21" s="7"/>
      <c r="C21" s="9"/>
      <c r="D21" s="7"/>
      <c r="E21" s="127"/>
      <c r="F21" s="128"/>
      <c r="G21" s="7"/>
      <c r="H21" s="127"/>
      <c r="I21" s="129"/>
    </row>
    <row r="22" spans="1:9" ht="7.5" customHeight="1">
      <c r="A22" s="6"/>
      <c r="B22" s="7"/>
      <c r="C22" s="9"/>
      <c r="D22" s="7"/>
      <c r="E22" s="127"/>
      <c r="F22" s="128"/>
      <c r="G22" s="7"/>
      <c r="H22" s="127"/>
      <c r="I22" s="129"/>
    </row>
    <row r="23" spans="1:9" ht="7.5" customHeight="1">
      <c r="A23" s="10"/>
      <c r="B23" s="11"/>
      <c r="C23" s="12"/>
      <c r="D23" s="11"/>
      <c r="E23" s="127"/>
      <c r="F23" s="128"/>
      <c r="G23" s="11"/>
      <c r="H23" s="127"/>
      <c r="I23" s="129"/>
    </row>
    <row r="24" spans="1:9" ht="10.5" customHeight="1">
      <c r="A24" s="13">
        <v>1</v>
      </c>
      <c r="B24" s="13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</row>
    <row r="25" spans="1:9" ht="15.75" customHeight="1">
      <c r="A25" s="118" t="s">
        <v>12</v>
      </c>
      <c r="B25" s="118"/>
      <c r="C25" s="118"/>
      <c r="D25" s="118"/>
      <c r="E25" s="118"/>
      <c r="F25" s="118"/>
      <c r="G25" s="118"/>
      <c r="H25" s="118"/>
      <c r="I25" s="118"/>
    </row>
    <row r="26" spans="1:9" ht="15.75" customHeight="1">
      <c r="A26" s="14">
        <v>150</v>
      </c>
      <c r="B26" s="15" t="s">
        <v>13</v>
      </c>
      <c r="C26" s="16">
        <f aca="true" t="shared" si="0" ref="C26:I26">SUM(C27:C28)</f>
        <v>78250</v>
      </c>
      <c r="D26" s="16">
        <f t="shared" si="0"/>
        <v>78250</v>
      </c>
      <c r="E26" s="16">
        <f t="shared" si="0"/>
        <v>11737.5</v>
      </c>
      <c r="F26" s="16">
        <f t="shared" si="0"/>
        <v>66512.5</v>
      </c>
      <c r="G26" s="16">
        <f t="shared" si="0"/>
        <v>0</v>
      </c>
      <c r="H26" s="16">
        <f t="shared" si="0"/>
        <v>0</v>
      </c>
      <c r="I26" s="16">
        <f t="shared" si="0"/>
        <v>0</v>
      </c>
    </row>
    <row r="27" spans="1:9" ht="51" customHeight="1">
      <c r="A27" s="118"/>
      <c r="B27" s="17" t="s">
        <v>14</v>
      </c>
      <c r="C27" s="18">
        <f>D27+G27</f>
        <v>66512.5</v>
      </c>
      <c r="D27" s="18">
        <v>66512.5</v>
      </c>
      <c r="E27" s="18">
        <v>0</v>
      </c>
      <c r="F27" s="18">
        <v>66512.5</v>
      </c>
      <c r="G27" s="18">
        <v>0</v>
      </c>
      <c r="H27" s="18">
        <v>0</v>
      </c>
      <c r="I27" s="18">
        <v>0</v>
      </c>
    </row>
    <row r="28" spans="1:9" ht="64.5" customHeight="1">
      <c r="A28" s="118"/>
      <c r="B28" s="17" t="s">
        <v>15</v>
      </c>
      <c r="C28" s="18">
        <f>D28+G28</f>
        <v>11737.5</v>
      </c>
      <c r="D28" s="18">
        <v>11737.5</v>
      </c>
      <c r="E28" s="18">
        <v>11737.5</v>
      </c>
      <c r="F28" s="18">
        <v>0</v>
      </c>
      <c r="G28" s="18">
        <v>0</v>
      </c>
      <c r="H28" s="18">
        <v>0</v>
      </c>
      <c r="I28" s="18">
        <v>0</v>
      </c>
    </row>
    <row r="29" spans="1:9" ht="15" customHeight="1">
      <c r="A29" s="19" t="s">
        <v>16</v>
      </c>
      <c r="B29" s="20" t="s">
        <v>17</v>
      </c>
      <c r="C29" s="21">
        <f>SUM(C30:C34)</f>
        <v>16443799.95</v>
      </c>
      <c r="D29" s="21">
        <f aca="true" t="shared" si="1" ref="D29:I29">SUM(D30:D34)</f>
        <v>3610487.31</v>
      </c>
      <c r="E29" s="21">
        <f t="shared" si="1"/>
        <v>3609487.31</v>
      </c>
      <c r="F29" s="21">
        <f t="shared" si="1"/>
        <v>0</v>
      </c>
      <c r="G29" s="21">
        <f t="shared" si="1"/>
        <v>12833312.639999999</v>
      </c>
      <c r="H29" s="21">
        <f t="shared" si="1"/>
        <v>4055699.95</v>
      </c>
      <c r="I29" s="21">
        <f t="shared" si="1"/>
        <v>8777612.69</v>
      </c>
    </row>
    <row r="30" spans="1:9" ht="15" customHeight="1">
      <c r="A30" s="120"/>
      <c r="B30" s="42" t="s">
        <v>18</v>
      </c>
      <c r="C30" s="84">
        <f>D30+G30</f>
        <v>1000</v>
      </c>
      <c r="D30" s="84">
        <v>1000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</row>
    <row r="31" spans="1:9" ht="29.25" customHeight="1">
      <c r="A31" s="121"/>
      <c r="B31" s="85" t="s">
        <v>19</v>
      </c>
      <c r="C31" s="86">
        <f>SUM(D31+G31)</f>
        <v>3609487.31</v>
      </c>
      <c r="D31" s="86">
        <v>3609487.31</v>
      </c>
      <c r="E31" s="86">
        <v>3609487.31</v>
      </c>
      <c r="F31" s="86">
        <v>0</v>
      </c>
      <c r="G31" s="86">
        <v>0</v>
      </c>
      <c r="H31" s="86">
        <v>0</v>
      </c>
      <c r="I31" s="86">
        <v>0</v>
      </c>
    </row>
    <row r="32" spans="1:9" ht="47.25">
      <c r="A32" s="122"/>
      <c r="B32" s="85" t="s">
        <v>14</v>
      </c>
      <c r="C32" s="86">
        <f>D32+G32</f>
        <v>8777612.69</v>
      </c>
      <c r="D32" s="86">
        <v>0</v>
      </c>
      <c r="E32" s="86">
        <v>0</v>
      </c>
      <c r="F32" s="86">
        <v>0</v>
      </c>
      <c r="G32" s="86">
        <v>8777612.69</v>
      </c>
      <c r="H32" s="86">
        <v>0</v>
      </c>
      <c r="I32" s="86">
        <v>8777612.69</v>
      </c>
    </row>
    <row r="33" spans="1:9" ht="72">
      <c r="A33" s="123"/>
      <c r="B33" s="25" t="s">
        <v>15</v>
      </c>
      <c r="C33" s="26">
        <f>D33+G33</f>
        <v>1055699.95</v>
      </c>
      <c r="D33" s="26">
        <v>0</v>
      </c>
      <c r="E33" s="26">
        <v>0</v>
      </c>
      <c r="F33" s="26">
        <v>0</v>
      </c>
      <c r="G33" s="26">
        <v>1055699.95</v>
      </c>
      <c r="H33" s="26">
        <v>1055699.95</v>
      </c>
      <c r="I33" s="26">
        <v>0</v>
      </c>
    </row>
    <row r="34" spans="1:9" ht="29.25">
      <c r="A34" s="124"/>
      <c r="B34" s="27" t="s">
        <v>20</v>
      </c>
      <c r="C34" s="26">
        <f>D34+G34</f>
        <v>3000000</v>
      </c>
      <c r="D34" s="26">
        <v>0</v>
      </c>
      <c r="E34" s="26">
        <v>0</v>
      </c>
      <c r="F34" s="26">
        <v>0</v>
      </c>
      <c r="G34" s="26">
        <v>3000000</v>
      </c>
      <c r="H34" s="26">
        <v>3000000</v>
      </c>
      <c r="I34" s="26">
        <v>0</v>
      </c>
    </row>
    <row r="35" spans="1:9" ht="13.5" customHeight="1">
      <c r="A35" s="28" t="s">
        <v>21</v>
      </c>
      <c r="B35" s="29" t="s">
        <v>22</v>
      </c>
      <c r="C35" s="30">
        <f aca="true" t="shared" si="2" ref="C35:I35">SUM(C36:C40)</f>
        <v>22660000</v>
      </c>
      <c r="D35" s="30">
        <f t="shared" si="2"/>
        <v>2580000</v>
      </c>
      <c r="E35" s="30">
        <f t="shared" si="2"/>
        <v>0</v>
      </c>
      <c r="F35" s="30">
        <f t="shared" si="2"/>
        <v>0</v>
      </c>
      <c r="G35" s="30">
        <f t="shared" si="2"/>
        <v>20080000</v>
      </c>
      <c r="H35" s="30">
        <f t="shared" si="2"/>
        <v>0</v>
      </c>
      <c r="I35" s="30">
        <f t="shared" si="2"/>
        <v>0</v>
      </c>
    </row>
    <row r="36" spans="1:9" ht="19.5">
      <c r="A36" s="119"/>
      <c r="B36" s="17" t="s">
        <v>23</v>
      </c>
      <c r="C36" s="24">
        <f>D36+G36</f>
        <v>1165000</v>
      </c>
      <c r="D36" s="24">
        <v>1165000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39">
      <c r="A37" s="119"/>
      <c r="B37" s="17" t="s">
        <v>24</v>
      </c>
      <c r="C37" s="24">
        <f>D37+G37</f>
        <v>1400000</v>
      </c>
      <c r="D37" s="24">
        <v>1400000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ht="26.25" customHeight="1">
      <c r="A38" s="119"/>
      <c r="B38" s="17" t="s">
        <v>25</v>
      </c>
      <c r="C38" s="24">
        <f>D38+G38</f>
        <v>80000</v>
      </c>
      <c r="D38" s="24">
        <v>0</v>
      </c>
      <c r="E38" s="24">
        <v>0</v>
      </c>
      <c r="F38" s="24">
        <v>0</v>
      </c>
      <c r="G38" s="24">
        <v>80000</v>
      </c>
      <c r="H38" s="24">
        <v>0</v>
      </c>
      <c r="I38" s="24">
        <v>0</v>
      </c>
    </row>
    <row r="39" spans="1:9" ht="19.5">
      <c r="A39" s="119"/>
      <c r="B39" s="17" t="s">
        <v>26</v>
      </c>
      <c r="C39" s="24">
        <f>D39+G39</f>
        <v>20000000</v>
      </c>
      <c r="D39" s="24">
        <v>0</v>
      </c>
      <c r="E39" s="24">
        <v>0</v>
      </c>
      <c r="F39" s="24">
        <v>0</v>
      </c>
      <c r="G39" s="24">
        <v>20000000</v>
      </c>
      <c r="H39" s="24">
        <v>0</v>
      </c>
      <c r="I39" s="24">
        <v>0</v>
      </c>
    </row>
    <row r="40" spans="1:9" ht="12.75">
      <c r="A40" s="119"/>
      <c r="B40" s="31" t="s">
        <v>27</v>
      </c>
      <c r="C40" s="32">
        <f>D40+G40</f>
        <v>15000</v>
      </c>
      <c r="D40" s="32">
        <v>15000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8" customHeight="1">
      <c r="A41" s="33" t="s">
        <v>28</v>
      </c>
      <c r="B41" s="34" t="s">
        <v>29</v>
      </c>
      <c r="C41" s="35">
        <f aca="true" t="shared" si="3" ref="C41:I41">SUM(C42:C44)</f>
        <v>279621.58</v>
      </c>
      <c r="D41" s="35">
        <f t="shared" si="3"/>
        <v>279621.58</v>
      </c>
      <c r="E41" s="35">
        <f t="shared" si="3"/>
        <v>10000</v>
      </c>
      <c r="F41" s="35">
        <f t="shared" si="3"/>
        <v>107621.58</v>
      </c>
      <c r="G41" s="35">
        <f t="shared" si="3"/>
        <v>0</v>
      </c>
      <c r="H41" s="35">
        <f t="shared" si="3"/>
        <v>0</v>
      </c>
      <c r="I41" s="35">
        <f t="shared" si="3"/>
        <v>0</v>
      </c>
    </row>
    <row r="42" spans="1:9" ht="39">
      <c r="A42" s="107"/>
      <c r="B42" s="17" t="s">
        <v>24</v>
      </c>
      <c r="C42" s="24">
        <f>D42+G42</f>
        <v>162000</v>
      </c>
      <c r="D42" s="24">
        <v>162000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28.5" customHeight="1">
      <c r="A43" s="107"/>
      <c r="B43" s="17" t="s">
        <v>30</v>
      </c>
      <c r="C43" s="24">
        <f>D43+G43</f>
        <v>10000</v>
      </c>
      <c r="D43" s="24">
        <v>10000</v>
      </c>
      <c r="E43" s="24">
        <v>10000</v>
      </c>
      <c r="F43" s="24">
        <v>0</v>
      </c>
      <c r="G43" s="24">
        <v>0</v>
      </c>
      <c r="H43" s="24">
        <v>0</v>
      </c>
      <c r="I43" s="24">
        <v>0</v>
      </c>
    </row>
    <row r="44" spans="1:9" ht="48" customHeight="1">
      <c r="A44" s="107"/>
      <c r="B44" s="17" t="s">
        <v>14</v>
      </c>
      <c r="C44" s="24">
        <f>D44+G44</f>
        <v>107621.58</v>
      </c>
      <c r="D44" s="24">
        <v>107621.58</v>
      </c>
      <c r="E44" s="24">
        <v>0</v>
      </c>
      <c r="F44" s="24">
        <v>107621.58</v>
      </c>
      <c r="G44" s="24">
        <v>0</v>
      </c>
      <c r="H44" s="24">
        <v>0</v>
      </c>
      <c r="I44" s="24">
        <v>0</v>
      </c>
    </row>
    <row r="45" spans="1:9" ht="17.25" customHeight="1">
      <c r="A45" s="33" t="s">
        <v>31</v>
      </c>
      <c r="B45" s="15" t="s">
        <v>32</v>
      </c>
      <c r="C45" s="35">
        <f>SUM(C46:C47)</f>
        <v>1550099.95</v>
      </c>
      <c r="D45" s="35">
        <f aca="true" t="shared" si="4" ref="D45:I45">SUM(D46:D47)</f>
        <v>180861.3</v>
      </c>
      <c r="E45" s="35">
        <f t="shared" si="4"/>
        <v>0</v>
      </c>
      <c r="F45" s="35">
        <f t="shared" si="4"/>
        <v>180861.3</v>
      </c>
      <c r="G45" s="35">
        <f t="shared" si="4"/>
        <v>1369238.65</v>
      </c>
      <c r="H45" s="35">
        <f t="shared" si="4"/>
        <v>0</v>
      </c>
      <c r="I45" s="35">
        <f t="shared" si="4"/>
        <v>1369238.65</v>
      </c>
    </row>
    <row r="46" spans="1:9" ht="46.5" customHeight="1">
      <c r="A46" s="108"/>
      <c r="B46" s="17" t="s">
        <v>14</v>
      </c>
      <c r="C46" s="24">
        <f>D46+G46</f>
        <v>180861.3</v>
      </c>
      <c r="D46" s="24">
        <v>180861.3</v>
      </c>
      <c r="E46" s="24">
        <v>0</v>
      </c>
      <c r="F46" s="24">
        <v>180861.3</v>
      </c>
      <c r="G46" s="24">
        <v>0</v>
      </c>
      <c r="H46" s="24">
        <v>0</v>
      </c>
      <c r="I46" s="24">
        <v>0</v>
      </c>
    </row>
    <row r="47" spans="1:9" ht="47.25" customHeight="1">
      <c r="A47" s="109"/>
      <c r="B47" s="17" t="s">
        <v>14</v>
      </c>
      <c r="C47" s="24">
        <f>D47+G47</f>
        <v>1369238.65</v>
      </c>
      <c r="D47" s="24">
        <v>0</v>
      </c>
      <c r="E47" s="24">
        <v>0</v>
      </c>
      <c r="F47" s="24">
        <v>0</v>
      </c>
      <c r="G47" s="24">
        <v>1369238.65</v>
      </c>
      <c r="H47" s="24">
        <v>0</v>
      </c>
      <c r="I47" s="24">
        <v>1369238.65</v>
      </c>
    </row>
    <row r="48" spans="1:9" ht="15" customHeight="1">
      <c r="A48" s="33" t="s">
        <v>33</v>
      </c>
      <c r="B48" s="34" t="s">
        <v>34</v>
      </c>
      <c r="C48" s="35">
        <f>SUM(C49:C55)</f>
        <v>2121151.37</v>
      </c>
      <c r="D48" s="35">
        <f aca="true" t="shared" si="5" ref="D48:I48">SUM(D49:D55)</f>
        <v>2121151.37</v>
      </c>
      <c r="E48" s="35">
        <f t="shared" si="5"/>
        <v>1003398</v>
      </c>
      <c r="F48" s="35">
        <f t="shared" si="5"/>
        <v>69615</v>
      </c>
      <c r="G48" s="35">
        <f t="shared" si="5"/>
        <v>0</v>
      </c>
      <c r="H48" s="35">
        <f t="shared" si="5"/>
        <v>0</v>
      </c>
      <c r="I48" s="35">
        <f t="shared" si="5"/>
        <v>0</v>
      </c>
    </row>
    <row r="49" spans="1:9" ht="27.75" customHeight="1">
      <c r="A49" s="116"/>
      <c r="B49" s="17" t="s">
        <v>35</v>
      </c>
      <c r="C49" s="24">
        <f aca="true" t="shared" si="6" ref="C49:C55">D49+G49</f>
        <v>991113</v>
      </c>
      <c r="D49" s="24">
        <v>991113</v>
      </c>
      <c r="E49" s="24">
        <v>991113</v>
      </c>
      <c r="F49" s="24">
        <v>0</v>
      </c>
      <c r="G49" s="24">
        <v>0</v>
      </c>
      <c r="H49" s="24">
        <v>0</v>
      </c>
      <c r="I49" s="24">
        <v>0</v>
      </c>
    </row>
    <row r="50" spans="1:9" ht="32.25" customHeight="1">
      <c r="A50" s="116"/>
      <c r="B50" s="37" t="s">
        <v>36</v>
      </c>
      <c r="C50" s="38">
        <f t="shared" si="6"/>
        <v>540.45</v>
      </c>
      <c r="D50" s="38">
        <v>540.45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</row>
    <row r="51" spans="1:9" ht="42.75" customHeight="1">
      <c r="A51" s="116"/>
      <c r="B51" s="17" t="s">
        <v>24</v>
      </c>
      <c r="C51" s="24">
        <f t="shared" si="6"/>
        <v>42097.92</v>
      </c>
      <c r="D51" s="24">
        <v>42097.92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ht="15" customHeight="1">
      <c r="A52" s="116"/>
      <c r="B52" s="17" t="s">
        <v>37</v>
      </c>
      <c r="C52" s="24">
        <f t="shared" si="6"/>
        <v>5000</v>
      </c>
      <c r="D52" s="24">
        <v>5000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2.75">
      <c r="A53" s="116"/>
      <c r="B53" s="39" t="s">
        <v>38</v>
      </c>
      <c r="C53" s="26">
        <f t="shared" si="6"/>
        <v>1000500</v>
      </c>
      <c r="D53" s="26">
        <v>1000500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</row>
    <row r="54" spans="1:9" ht="47.25">
      <c r="A54" s="116"/>
      <c r="B54" s="17" t="s">
        <v>14</v>
      </c>
      <c r="C54" s="26">
        <f t="shared" si="6"/>
        <v>69615</v>
      </c>
      <c r="D54" s="26">
        <v>69615</v>
      </c>
      <c r="E54" s="26">
        <v>0</v>
      </c>
      <c r="F54" s="26">
        <v>69615</v>
      </c>
      <c r="G54" s="26">
        <v>0</v>
      </c>
      <c r="H54" s="26">
        <v>0</v>
      </c>
      <c r="I54" s="26">
        <v>0</v>
      </c>
    </row>
    <row r="55" spans="1:9" ht="63.75" customHeight="1">
      <c r="A55" s="116"/>
      <c r="B55" s="17" t="s">
        <v>15</v>
      </c>
      <c r="C55" s="26">
        <f t="shared" si="6"/>
        <v>12285</v>
      </c>
      <c r="D55" s="26">
        <v>12285</v>
      </c>
      <c r="E55" s="26">
        <v>12285</v>
      </c>
      <c r="F55" s="26">
        <v>0</v>
      </c>
      <c r="G55" s="26">
        <v>0</v>
      </c>
      <c r="H55" s="26">
        <v>0</v>
      </c>
      <c r="I55" s="26">
        <v>0</v>
      </c>
    </row>
    <row r="56" spans="1:9" ht="36">
      <c r="A56" s="33" t="s">
        <v>39</v>
      </c>
      <c r="B56" s="40" t="s">
        <v>40</v>
      </c>
      <c r="C56" s="35">
        <f aca="true" t="shared" si="7" ref="C56:I56">SUM(C57)</f>
        <v>21385</v>
      </c>
      <c r="D56" s="35">
        <f t="shared" si="7"/>
        <v>21385</v>
      </c>
      <c r="E56" s="35">
        <f t="shared" si="7"/>
        <v>21385</v>
      </c>
      <c r="F56" s="35">
        <f t="shared" si="7"/>
        <v>0</v>
      </c>
      <c r="G56" s="35">
        <f t="shared" si="7"/>
        <v>0</v>
      </c>
      <c r="H56" s="35">
        <f t="shared" si="7"/>
        <v>0</v>
      </c>
      <c r="I56" s="35">
        <f t="shared" si="7"/>
        <v>0</v>
      </c>
    </row>
    <row r="57" spans="1:9" ht="29.25">
      <c r="A57" s="36"/>
      <c r="B57" s="17" t="s">
        <v>35</v>
      </c>
      <c r="C57" s="24">
        <f>D57+G57</f>
        <v>21385</v>
      </c>
      <c r="D57" s="24">
        <v>21385</v>
      </c>
      <c r="E57" s="24">
        <v>21385</v>
      </c>
      <c r="F57" s="24">
        <v>0</v>
      </c>
      <c r="G57" s="24">
        <v>0</v>
      </c>
      <c r="H57" s="24">
        <v>0</v>
      </c>
      <c r="I57" s="24">
        <v>0</v>
      </c>
    </row>
    <row r="58" spans="1:9" ht="24">
      <c r="A58" s="33" t="s">
        <v>41</v>
      </c>
      <c r="B58" s="40" t="s">
        <v>42</v>
      </c>
      <c r="C58" s="35">
        <f aca="true" t="shared" si="8" ref="C58:I58">SUM(C59:C61)</f>
        <v>306300</v>
      </c>
      <c r="D58" s="35">
        <f t="shared" si="8"/>
        <v>306300</v>
      </c>
      <c r="E58" s="35">
        <f t="shared" si="8"/>
        <v>4500</v>
      </c>
      <c r="F58" s="35">
        <f t="shared" si="8"/>
        <v>0</v>
      </c>
      <c r="G58" s="35">
        <f t="shared" si="8"/>
        <v>0</v>
      </c>
      <c r="H58" s="35">
        <f t="shared" si="8"/>
        <v>0</v>
      </c>
      <c r="I58" s="35">
        <f t="shared" si="8"/>
        <v>0</v>
      </c>
    </row>
    <row r="59" spans="1:9" ht="30" customHeight="1">
      <c r="A59" s="108"/>
      <c r="B59" s="17" t="s">
        <v>35</v>
      </c>
      <c r="C59" s="24">
        <f>D59+G59</f>
        <v>4500</v>
      </c>
      <c r="D59" s="24">
        <v>4500</v>
      </c>
      <c r="E59" s="24">
        <v>4500</v>
      </c>
      <c r="F59" s="24">
        <v>0</v>
      </c>
      <c r="G59" s="24">
        <v>0</v>
      </c>
      <c r="H59" s="24">
        <v>0</v>
      </c>
      <c r="I59" s="24">
        <v>0</v>
      </c>
    </row>
    <row r="60" spans="1:9" ht="12.75" customHeight="1">
      <c r="A60" s="110"/>
      <c r="B60" s="23" t="s">
        <v>43</v>
      </c>
      <c r="C60" s="24">
        <f>D60+G60</f>
        <v>300000</v>
      </c>
      <c r="D60" s="24">
        <v>300000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13.5" customHeight="1">
      <c r="A61" s="109"/>
      <c r="B61" s="23" t="s">
        <v>18</v>
      </c>
      <c r="C61" s="24">
        <f>D61+G61</f>
        <v>1800</v>
      </c>
      <c r="D61" s="24">
        <v>1800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</row>
    <row r="62" spans="1:9" ht="49.5" customHeight="1">
      <c r="A62" s="41" t="s">
        <v>44</v>
      </c>
      <c r="B62" s="40" t="s">
        <v>45</v>
      </c>
      <c r="C62" s="35">
        <f>SUM(C63:C82)</f>
        <v>388412479</v>
      </c>
      <c r="D62" s="35">
        <f aca="true" t="shared" si="9" ref="D62:I62">SUM(D63:D82)</f>
        <v>388412479</v>
      </c>
      <c r="E62" s="35">
        <f t="shared" si="9"/>
        <v>0</v>
      </c>
      <c r="F62" s="35">
        <f t="shared" si="9"/>
        <v>0</v>
      </c>
      <c r="G62" s="35">
        <f t="shared" si="9"/>
        <v>0</v>
      </c>
      <c r="H62" s="35">
        <f t="shared" si="9"/>
        <v>0</v>
      </c>
      <c r="I62" s="35">
        <f t="shared" si="9"/>
        <v>0</v>
      </c>
    </row>
    <row r="63" spans="1:9" ht="19.5">
      <c r="A63" s="117"/>
      <c r="B63" s="17" t="s">
        <v>46</v>
      </c>
      <c r="C63" s="24">
        <f>D63+G63</f>
        <v>500000</v>
      </c>
      <c r="D63" s="24">
        <v>500000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</row>
    <row r="64" spans="1:9" ht="12" customHeight="1">
      <c r="A64" s="117"/>
      <c r="B64" s="23" t="s">
        <v>47</v>
      </c>
      <c r="C64" s="24">
        <f>D64+G64</f>
        <v>203400000</v>
      </c>
      <c r="D64" s="24">
        <v>203400000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1:9" ht="12.75" customHeight="1" hidden="1">
      <c r="A65" s="117"/>
      <c r="B65" s="23" t="s">
        <v>48</v>
      </c>
      <c r="C65" s="24"/>
      <c r="D65" s="24"/>
      <c r="E65" s="24"/>
      <c r="F65" s="24"/>
      <c r="G65" s="24"/>
      <c r="H65" s="24"/>
      <c r="I65" s="24"/>
    </row>
    <row r="66" spans="1:9" ht="12.75">
      <c r="A66" s="117"/>
      <c r="B66" s="23" t="s">
        <v>48</v>
      </c>
      <c r="C66" s="24">
        <f aca="true" t="shared" si="10" ref="C66:C76">D66+G66</f>
        <v>240000</v>
      </c>
      <c r="D66" s="24">
        <v>240000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ht="12.75">
      <c r="A67" s="117"/>
      <c r="B67" s="23" t="s">
        <v>49</v>
      </c>
      <c r="C67" s="24">
        <f t="shared" si="10"/>
        <v>10000</v>
      </c>
      <c r="D67" s="24">
        <v>10000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 ht="12.75">
      <c r="A68" s="117"/>
      <c r="B68" s="23" t="s">
        <v>50</v>
      </c>
      <c r="C68" s="24">
        <f t="shared" si="10"/>
        <v>3820000</v>
      </c>
      <c r="D68" s="24">
        <v>3820000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 ht="12.75">
      <c r="A69" s="117"/>
      <c r="B69" s="23" t="s">
        <v>51</v>
      </c>
      <c r="C69" s="24">
        <f t="shared" si="10"/>
        <v>900000</v>
      </c>
      <c r="D69" s="24">
        <v>900000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</row>
    <row r="70" spans="1:9" ht="12.75">
      <c r="A70" s="117"/>
      <c r="B70" s="23" t="s">
        <v>52</v>
      </c>
      <c r="C70" s="24">
        <f t="shared" si="10"/>
        <v>10000000</v>
      </c>
      <c r="D70" s="24">
        <v>10000000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</row>
    <row r="71" spans="1:9" ht="12.75">
      <c r="A71" s="117"/>
      <c r="B71" s="23" t="s">
        <v>53</v>
      </c>
      <c r="C71" s="24">
        <f t="shared" si="10"/>
        <v>119082479</v>
      </c>
      <c r="D71" s="24">
        <v>119082479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1:9" ht="12.75">
      <c r="A72" s="117"/>
      <c r="B72" s="23" t="s">
        <v>54</v>
      </c>
      <c r="C72" s="24">
        <f t="shared" si="10"/>
        <v>32500000</v>
      </c>
      <c r="D72" s="24">
        <v>32500000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1:9" ht="12.75">
      <c r="A73" s="117"/>
      <c r="B73" s="23" t="s">
        <v>55</v>
      </c>
      <c r="C73" s="24">
        <f t="shared" si="10"/>
        <v>150000</v>
      </c>
      <c r="D73" s="24">
        <v>150000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</row>
    <row r="74" spans="1:9" ht="12.75">
      <c r="A74" s="117"/>
      <c r="B74" s="23" t="s">
        <v>56</v>
      </c>
      <c r="C74" s="24">
        <f t="shared" si="10"/>
        <v>3000000</v>
      </c>
      <c r="D74" s="24">
        <v>3000000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ht="12" customHeight="1">
      <c r="A75" s="117"/>
      <c r="B75" s="42" t="s">
        <v>57</v>
      </c>
      <c r="C75" s="38">
        <f t="shared" si="10"/>
        <v>1328000</v>
      </c>
      <c r="D75" s="38">
        <v>1328000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</row>
    <row r="76" spans="1:9" ht="19.5">
      <c r="A76" s="117"/>
      <c r="B76" s="17" t="s">
        <v>58</v>
      </c>
      <c r="C76" s="24">
        <f t="shared" si="10"/>
        <v>2600000</v>
      </c>
      <c r="D76" s="24">
        <v>2600000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 ht="12.75" customHeight="1" hidden="1">
      <c r="A77" s="117"/>
      <c r="B77" s="43" t="s">
        <v>59</v>
      </c>
      <c r="C77" s="44"/>
      <c r="D77" s="44"/>
      <c r="E77" s="44"/>
      <c r="F77" s="44"/>
      <c r="G77" s="44"/>
      <c r="H77" s="44"/>
      <c r="I77" s="44"/>
    </row>
    <row r="78" spans="1:9" ht="29.25">
      <c r="A78" s="117"/>
      <c r="B78" s="17" t="s">
        <v>59</v>
      </c>
      <c r="C78" s="24">
        <f>D78+G78</f>
        <v>10110000</v>
      </c>
      <c r="D78" s="24">
        <v>10110000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</row>
    <row r="79" spans="1:9" ht="12.75" customHeight="1" hidden="1">
      <c r="A79" s="117"/>
      <c r="B79" s="39"/>
      <c r="C79" s="26"/>
      <c r="D79" s="26"/>
      <c r="E79" s="26"/>
      <c r="F79" s="26"/>
      <c r="G79" s="26">
        <v>0</v>
      </c>
      <c r="H79" s="26">
        <v>0</v>
      </c>
      <c r="I79" s="26">
        <v>0</v>
      </c>
    </row>
    <row r="80" spans="1:9" ht="12.75" customHeight="1">
      <c r="A80" s="117"/>
      <c r="B80" s="42" t="s">
        <v>60</v>
      </c>
      <c r="C80" s="38">
        <f>D80+G80</f>
        <v>500000</v>
      </c>
      <c r="D80" s="38">
        <v>500000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1.25" customHeight="1">
      <c r="A81" s="117"/>
      <c r="B81" s="23" t="s">
        <v>61</v>
      </c>
      <c r="C81" s="24">
        <f>D81+G81</f>
        <v>271000</v>
      </c>
      <c r="D81" s="24">
        <v>271000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</row>
    <row r="82" spans="1:9" ht="11.25" customHeight="1">
      <c r="A82" s="117"/>
      <c r="B82" s="39" t="s">
        <v>27</v>
      </c>
      <c r="C82" s="26">
        <f>D82+G82</f>
        <v>1000</v>
      </c>
      <c r="D82" s="26">
        <v>1000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</row>
    <row r="83" spans="1:9" ht="15.75" customHeight="1">
      <c r="A83" s="28" t="s">
        <v>62</v>
      </c>
      <c r="B83" s="45" t="s">
        <v>63</v>
      </c>
      <c r="C83" s="30">
        <f aca="true" t="shared" si="11" ref="C83:I83">SUM(C84:C85)</f>
        <v>71644126</v>
      </c>
      <c r="D83" s="30">
        <f t="shared" si="11"/>
        <v>71644126</v>
      </c>
      <c r="E83" s="30">
        <f t="shared" si="11"/>
        <v>0</v>
      </c>
      <c r="F83" s="30">
        <f t="shared" si="11"/>
        <v>0</v>
      </c>
      <c r="G83" s="30">
        <f t="shared" si="11"/>
        <v>0</v>
      </c>
      <c r="H83" s="30">
        <f t="shared" si="11"/>
        <v>0</v>
      </c>
      <c r="I83" s="30">
        <f t="shared" si="11"/>
        <v>0</v>
      </c>
    </row>
    <row r="84" spans="1:9" ht="13.5" customHeight="1">
      <c r="A84" s="107"/>
      <c r="B84" s="23" t="s">
        <v>64</v>
      </c>
      <c r="C84" s="24">
        <f>D84+G84</f>
        <v>70794126</v>
      </c>
      <c r="D84" s="24">
        <v>70794126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</row>
    <row r="85" spans="1:9" ht="12.75" customHeight="1">
      <c r="A85" s="107"/>
      <c r="B85" s="23" t="s">
        <v>27</v>
      </c>
      <c r="C85" s="24">
        <f>D85+G85</f>
        <v>850000</v>
      </c>
      <c r="D85" s="24">
        <v>850000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</row>
    <row r="86" spans="1:9" ht="19.5" customHeight="1">
      <c r="A86" s="19" t="s">
        <v>65</v>
      </c>
      <c r="B86" s="47" t="s">
        <v>66</v>
      </c>
      <c r="C86" s="48">
        <f>SUM(C87:C92)</f>
        <v>4187915.74</v>
      </c>
      <c r="D86" s="48">
        <f aca="true" t="shared" si="12" ref="D86:I86">SUM(D87:D92)</f>
        <v>4187915.74</v>
      </c>
      <c r="E86" s="48">
        <f t="shared" si="12"/>
        <v>316646.38</v>
      </c>
      <c r="F86" s="48">
        <f t="shared" si="12"/>
        <v>2019312.36</v>
      </c>
      <c r="G86" s="48">
        <f t="shared" si="12"/>
        <v>0</v>
      </c>
      <c r="H86" s="48">
        <f t="shared" si="12"/>
        <v>0</v>
      </c>
      <c r="I86" s="48">
        <f t="shared" si="12"/>
        <v>0</v>
      </c>
    </row>
    <row r="87" spans="1:9" ht="15" customHeight="1">
      <c r="A87" s="112"/>
      <c r="B87" s="87" t="s">
        <v>27</v>
      </c>
      <c r="C87" s="95">
        <f aca="true" t="shared" si="13" ref="C87:C92">D87+G87</f>
        <v>1200</v>
      </c>
      <c r="D87" s="95">
        <v>1200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</row>
    <row r="88" spans="1:9" ht="14.25" customHeight="1">
      <c r="A88" s="112"/>
      <c r="B88" s="87" t="s">
        <v>18</v>
      </c>
      <c r="C88" s="86">
        <f t="shared" si="13"/>
        <v>28075</v>
      </c>
      <c r="D88" s="86">
        <v>28075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</row>
    <row r="89" spans="1:9" ht="11.25" customHeight="1">
      <c r="A89" s="112"/>
      <c r="B89" s="87" t="s">
        <v>67</v>
      </c>
      <c r="C89" s="86">
        <f t="shared" si="13"/>
        <v>1822682</v>
      </c>
      <c r="D89" s="86">
        <v>1822682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</row>
    <row r="90" spans="1:9" ht="47.25">
      <c r="A90" s="112"/>
      <c r="B90" s="85" t="s">
        <v>14</v>
      </c>
      <c r="C90" s="86">
        <f t="shared" si="13"/>
        <v>2019312.36</v>
      </c>
      <c r="D90" s="86">
        <v>2019312.36</v>
      </c>
      <c r="E90" s="86">
        <v>0</v>
      </c>
      <c r="F90" s="86">
        <v>2019312.36</v>
      </c>
      <c r="G90" s="86">
        <v>0</v>
      </c>
      <c r="H90" s="86">
        <v>0</v>
      </c>
      <c r="I90" s="86">
        <v>0</v>
      </c>
    </row>
    <row r="91" spans="1:9" ht="63" customHeight="1">
      <c r="A91" s="112"/>
      <c r="B91" s="85" t="s">
        <v>15</v>
      </c>
      <c r="C91" s="86">
        <f t="shared" si="13"/>
        <v>314351.38</v>
      </c>
      <c r="D91" s="86">
        <v>314351.38</v>
      </c>
      <c r="E91" s="86">
        <v>314351.38</v>
      </c>
      <c r="F91" s="86">
        <v>0</v>
      </c>
      <c r="G91" s="86">
        <v>0</v>
      </c>
      <c r="H91" s="86">
        <v>0</v>
      </c>
      <c r="I91" s="86">
        <v>0</v>
      </c>
    </row>
    <row r="92" spans="1:9" ht="33" customHeight="1">
      <c r="A92" s="112"/>
      <c r="B92" s="85" t="s">
        <v>19</v>
      </c>
      <c r="C92" s="86">
        <f t="shared" si="13"/>
        <v>2295</v>
      </c>
      <c r="D92" s="86">
        <v>2295</v>
      </c>
      <c r="E92" s="86">
        <v>2295</v>
      </c>
      <c r="F92" s="86">
        <v>0</v>
      </c>
      <c r="G92" s="86">
        <v>0</v>
      </c>
      <c r="H92" s="86">
        <v>0</v>
      </c>
      <c r="I92" s="86">
        <v>0</v>
      </c>
    </row>
    <row r="93" spans="1:9" ht="14.25" customHeight="1">
      <c r="A93" s="49" t="s">
        <v>68</v>
      </c>
      <c r="B93" s="50" t="s">
        <v>69</v>
      </c>
      <c r="C93" s="51">
        <f aca="true" t="shared" si="14" ref="C93:I93">SUM(C94:C94)</f>
        <v>180000</v>
      </c>
      <c r="D93" s="51">
        <f t="shared" si="14"/>
        <v>180000</v>
      </c>
      <c r="E93" s="51">
        <f t="shared" si="14"/>
        <v>0</v>
      </c>
      <c r="F93" s="51">
        <f t="shared" si="14"/>
        <v>0</v>
      </c>
      <c r="G93" s="51">
        <f t="shared" si="14"/>
        <v>0</v>
      </c>
      <c r="H93" s="51">
        <f t="shared" si="14"/>
        <v>0</v>
      </c>
      <c r="I93" s="51">
        <f t="shared" si="14"/>
        <v>0</v>
      </c>
    </row>
    <row r="94" spans="1:9" ht="12.75">
      <c r="A94" s="36"/>
      <c r="B94" s="23" t="s">
        <v>67</v>
      </c>
      <c r="C94" s="24">
        <f>D94+G94</f>
        <v>180000</v>
      </c>
      <c r="D94" s="24">
        <v>180000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</row>
    <row r="95" spans="1:9" ht="13.5" customHeight="1">
      <c r="A95" s="49" t="s">
        <v>70</v>
      </c>
      <c r="B95" s="50" t="s">
        <v>71</v>
      </c>
      <c r="C95" s="51">
        <f aca="true" t="shared" si="15" ref="C95:I95">SUM(C96:C101)</f>
        <v>34996450</v>
      </c>
      <c r="D95" s="51">
        <f t="shared" si="15"/>
        <v>34996450</v>
      </c>
      <c r="E95" s="51">
        <f t="shared" si="15"/>
        <v>33936100</v>
      </c>
      <c r="F95" s="51">
        <f t="shared" si="15"/>
        <v>0</v>
      </c>
      <c r="G95" s="51">
        <f t="shared" si="15"/>
        <v>0</v>
      </c>
      <c r="H95" s="51">
        <f t="shared" si="15"/>
        <v>0</v>
      </c>
      <c r="I95" s="51">
        <f t="shared" si="15"/>
        <v>0</v>
      </c>
    </row>
    <row r="96" spans="1:9" ht="29.25">
      <c r="A96" s="80"/>
      <c r="B96" s="17" t="s">
        <v>35</v>
      </c>
      <c r="C96" s="24">
        <f aca="true" t="shared" si="16" ref="C96:C101">D96+G96</f>
        <v>26924300</v>
      </c>
      <c r="D96" s="24">
        <v>26924300</v>
      </c>
      <c r="E96" s="24">
        <v>26924300</v>
      </c>
      <c r="F96" s="24">
        <v>0</v>
      </c>
      <c r="G96" s="24">
        <v>0</v>
      </c>
      <c r="H96" s="24">
        <v>0</v>
      </c>
      <c r="I96" s="24">
        <v>0</v>
      </c>
    </row>
    <row r="97" spans="1:9" ht="23.25" customHeight="1">
      <c r="A97" s="88"/>
      <c r="B97" s="17" t="s">
        <v>72</v>
      </c>
      <c r="C97" s="24">
        <f t="shared" si="16"/>
        <v>7011800</v>
      </c>
      <c r="D97" s="24">
        <v>7011800</v>
      </c>
      <c r="E97" s="24">
        <v>7011800</v>
      </c>
      <c r="F97" s="24">
        <v>0</v>
      </c>
      <c r="G97" s="24">
        <v>0</v>
      </c>
      <c r="H97" s="24">
        <v>0</v>
      </c>
      <c r="I97" s="24">
        <v>0</v>
      </c>
    </row>
    <row r="98" spans="1:9" ht="12.75">
      <c r="A98" s="88"/>
      <c r="B98" s="25" t="s">
        <v>67</v>
      </c>
      <c r="C98" s="26">
        <f t="shared" si="16"/>
        <v>430000</v>
      </c>
      <c r="D98" s="26">
        <v>430000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</row>
    <row r="99" spans="1:9" ht="12.75" customHeight="1">
      <c r="A99" s="88"/>
      <c r="B99" s="17" t="s">
        <v>27</v>
      </c>
      <c r="C99" s="24">
        <f t="shared" si="16"/>
        <v>32500</v>
      </c>
      <c r="D99" s="24">
        <v>32500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</row>
    <row r="100" spans="1:9" ht="11.25" customHeight="1">
      <c r="A100" s="88"/>
      <c r="B100" s="23" t="s">
        <v>18</v>
      </c>
      <c r="C100" s="24">
        <f t="shared" si="16"/>
        <v>255000</v>
      </c>
      <c r="D100" s="24">
        <v>255000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</row>
    <row r="101" spans="1:9" ht="29.25" customHeight="1">
      <c r="A101" s="52"/>
      <c r="B101" s="17" t="s">
        <v>36</v>
      </c>
      <c r="C101" s="24">
        <f t="shared" si="16"/>
        <v>342850</v>
      </c>
      <c r="D101" s="24">
        <v>342850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</row>
    <row r="102" spans="1:9" ht="21.75" customHeight="1">
      <c r="A102" s="28" t="s">
        <v>73</v>
      </c>
      <c r="B102" s="40" t="s">
        <v>74</v>
      </c>
      <c r="C102" s="35">
        <f aca="true" t="shared" si="17" ref="C102:I102">SUM(C103:C107)</f>
        <v>1754496.7400000002</v>
      </c>
      <c r="D102" s="35">
        <f t="shared" si="17"/>
        <v>1754496.7400000002</v>
      </c>
      <c r="E102" s="35">
        <f t="shared" si="17"/>
        <v>68585.37</v>
      </c>
      <c r="F102" s="35">
        <f t="shared" si="17"/>
        <v>1295501.37</v>
      </c>
      <c r="G102" s="35">
        <f t="shared" si="17"/>
        <v>0</v>
      </c>
      <c r="H102" s="35">
        <f t="shared" si="17"/>
        <v>0</v>
      </c>
      <c r="I102" s="35">
        <f t="shared" si="17"/>
        <v>0</v>
      </c>
    </row>
    <row r="103" spans="1:9" ht="13.5" customHeight="1">
      <c r="A103" s="93"/>
      <c r="B103" s="23" t="s">
        <v>67</v>
      </c>
      <c r="C103" s="24">
        <f>D103+G103</f>
        <v>385000</v>
      </c>
      <c r="D103" s="24">
        <v>385000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</row>
    <row r="104" spans="1:9" ht="13.5" customHeight="1">
      <c r="A104" s="113"/>
      <c r="B104" s="23" t="s">
        <v>27</v>
      </c>
      <c r="C104" s="24">
        <f>D104+G104</f>
        <v>5000</v>
      </c>
      <c r="D104" s="24">
        <v>5000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</row>
    <row r="105" spans="1:9" ht="11.25" customHeight="1">
      <c r="A105" s="113"/>
      <c r="B105" s="42" t="s">
        <v>18</v>
      </c>
      <c r="C105" s="38">
        <f>D105+G105</f>
        <v>410</v>
      </c>
      <c r="D105" s="38">
        <v>410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</row>
    <row r="106" spans="1:9" ht="45" customHeight="1">
      <c r="A106" s="114"/>
      <c r="B106" s="85" t="s">
        <v>14</v>
      </c>
      <c r="C106" s="86">
        <f>D106+G106</f>
        <v>1295501.37</v>
      </c>
      <c r="D106" s="86">
        <v>1295501.37</v>
      </c>
      <c r="E106" s="86">
        <v>0</v>
      </c>
      <c r="F106" s="86">
        <v>1295501.37</v>
      </c>
      <c r="G106" s="86">
        <v>0</v>
      </c>
      <c r="H106" s="86">
        <v>0</v>
      </c>
      <c r="I106" s="86">
        <v>0</v>
      </c>
    </row>
    <row r="107" spans="1:9" ht="66" customHeight="1">
      <c r="A107" s="97"/>
      <c r="B107" s="85" t="s">
        <v>15</v>
      </c>
      <c r="C107" s="86">
        <f>D107+G107</f>
        <v>68585.37</v>
      </c>
      <c r="D107" s="86">
        <v>68585.37</v>
      </c>
      <c r="E107" s="86">
        <v>68585.37</v>
      </c>
      <c r="F107" s="86">
        <v>0</v>
      </c>
      <c r="G107" s="86">
        <v>0</v>
      </c>
      <c r="H107" s="86">
        <v>0</v>
      </c>
      <c r="I107" s="86">
        <v>0</v>
      </c>
    </row>
    <row r="108" spans="1:9" ht="31.5" customHeight="1">
      <c r="A108" s="89">
        <v>900</v>
      </c>
      <c r="B108" s="90" t="s">
        <v>75</v>
      </c>
      <c r="C108" s="83">
        <f aca="true" t="shared" si="18" ref="C108:I108">SUM(C109)</f>
        <v>4500000</v>
      </c>
      <c r="D108" s="83">
        <f t="shared" si="18"/>
        <v>4500000</v>
      </c>
      <c r="E108" s="83">
        <f t="shared" si="18"/>
        <v>0</v>
      </c>
      <c r="F108" s="83">
        <f t="shared" si="18"/>
        <v>0</v>
      </c>
      <c r="G108" s="83">
        <f t="shared" si="18"/>
        <v>0</v>
      </c>
      <c r="H108" s="83">
        <f t="shared" si="18"/>
        <v>0</v>
      </c>
      <c r="I108" s="83">
        <f t="shared" si="18"/>
        <v>0</v>
      </c>
    </row>
    <row r="109" spans="1:9" ht="20.25" customHeight="1">
      <c r="A109" s="52"/>
      <c r="B109" s="39" t="s">
        <v>38</v>
      </c>
      <c r="C109" s="26">
        <f>D109+G109</f>
        <v>4500000</v>
      </c>
      <c r="D109" s="26">
        <v>4500000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</row>
    <row r="110" spans="1:9" ht="39" customHeight="1">
      <c r="A110" s="53" t="s">
        <v>76</v>
      </c>
      <c r="B110" s="40" t="s">
        <v>77</v>
      </c>
      <c r="C110" s="35">
        <f aca="true" t="shared" si="19" ref="C110:I110">SUM(C111:C113)</f>
        <v>1138500</v>
      </c>
      <c r="D110" s="35">
        <f t="shared" si="19"/>
        <v>1138500</v>
      </c>
      <c r="E110" s="35">
        <f t="shared" si="19"/>
        <v>0</v>
      </c>
      <c r="F110" s="35">
        <f t="shared" si="19"/>
        <v>0</v>
      </c>
      <c r="G110" s="35">
        <f t="shared" si="19"/>
        <v>0</v>
      </c>
      <c r="H110" s="35">
        <f t="shared" si="19"/>
        <v>0</v>
      </c>
      <c r="I110" s="35">
        <f t="shared" si="19"/>
        <v>0</v>
      </c>
    </row>
    <row r="111" spans="1:9" ht="12.75" customHeight="1">
      <c r="A111" s="108"/>
      <c r="B111" s="42" t="s">
        <v>67</v>
      </c>
      <c r="C111" s="38">
        <f>D111+G111</f>
        <v>1100000</v>
      </c>
      <c r="D111" s="38">
        <v>1100000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</row>
    <row r="112" spans="1:9" ht="39">
      <c r="A112" s="110"/>
      <c r="B112" s="17" t="s">
        <v>24</v>
      </c>
      <c r="C112" s="24">
        <f>D112+G112</f>
        <v>35000</v>
      </c>
      <c r="D112" s="24">
        <v>35000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</row>
    <row r="113" spans="1:9" ht="12.75" customHeight="1">
      <c r="A113" s="109"/>
      <c r="B113" s="23" t="s">
        <v>18</v>
      </c>
      <c r="C113" s="24">
        <f>D113+G113</f>
        <v>3500</v>
      </c>
      <c r="D113" s="24">
        <v>3500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</row>
    <row r="114" spans="1:9" ht="24" customHeight="1">
      <c r="A114" s="33" t="s">
        <v>78</v>
      </c>
      <c r="B114" s="34" t="s">
        <v>79</v>
      </c>
      <c r="C114" s="35">
        <f aca="true" t="shared" si="20" ref="C114:I114">SUM(C115:C122)</f>
        <v>3055594</v>
      </c>
      <c r="D114" s="35">
        <f t="shared" si="20"/>
        <v>3054594</v>
      </c>
      <c r="E114" s="35">
        <f t="shared" si="20"/>
        <v>6978</v>
      </c>
      <c r="F114" s="35">
        <f t="shared" si="20"/>
        <v>39542</v>
      </c>
      <c r="G114" s="35">
        <f t="shared" si="20"/>
        <v>1000</v>
      </c>
      <c r="H114" s="35">
        <f t="shared" si="20"/>
        <v>0</v>
      </c>
      <c r="I114" s="35">
        <f t="shared" si="20"/>
        <v>0</v>
      </c>
    </row>
    <row r="115" spans="1:9" ht="37.5" customHeight="1">
      <c r="A115" s="115"/>
      <c r="B115" s="43" t="s">
        <v>24</v>
      </c>
      <c r="C115" s="44">
        <f>SUM(D115:G115)</f>
        <v>684570</v>
      </c>
      <c r="D115" s="44">
        <v>684570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</row>
    <row r="116" spans="1:9" ht="15" customHeight="1">
      <c r="A116" s="113"/>
      <c r="B116" s="17" t="s">
        <v>37</v>
      </c>
      <c r="C116" s="24">
        <f>D116+G116</f>
        <v>500</v>
      </c>
      <c r="D116" s="24">
        <v>500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</row>
    <row r="117" spans="1:9" ht="12" customHeight="1">
      <c r="A117" s="113"/>
      <c r="B117" s="23" t="s">
        <v>67</v>
      </c>
      <c r="C117" s="24">
        <f>D117+G117</f>
        <v>2190934</v>
      </c>
      <c r="D117" s="24">
        <v>2190934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</row>
    <row r="118" spans="1:9" ht="12.75">
      <c r="A118" s="113"/>
      <c r="B118" s="39" t="s">
        <v>80</v>
      </c>
      <c r="C118" s="26">
        <f>D118+G118</f>
        <v>1000</v>
      </c>
      <c r="D118" s="26">
        <v>0</v>
      </c>
      <c r="E118" s="26">
        <v>0</v>
      </c>
      <c r="F118" s="26">
        <v>0</v>
      </c>
      <c r="G118" s="26">
        <v>1000</v>
      </c>
      <c r="H118" s="26">
        <v>0</v>
      </c>
      <c r="I118" s="26">
        <v>0</v>
      </c>
    </row>
    <row r="119" spans="1:9" ht="12.75">
      <c r="A119" s="113"/>
      <c r="B119" s="23" t="s">
        <v>27</v>
      </c>
      <c r="C119" s="24">
        <f>SUM(D119:G119)</f>
        <v>44470</v>
      </c>
      <c r="D119" s="24">
        <v>44470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</row>
    <row r="120" spans="1:9" ht="13.5" customHeight="1">
      <c r="A120" s="113"/>
      <c r="B120" s="42" t="s">
        <v>18</v>
      </c>
      <c r="C120" s="38">
        <f>D120+G120</f>
        <v>87600</v>
      </c>
      <c r="D120" s="38">
        <v>87600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</row>
    <row r="121" spans="1:9" ht="47.25" customHeight="1">
      <c r="A121" s="114"/>
      <c r="B121" s="85" t="s">
        <v>81</v>
      </c>
      <c r="C121" s="86">
        <f>D121+G121</f>
        <v>39542</v>
      </c>
      <c r="D121" s="86">
        <v>39542</v>
      </c>
      <c r="E121" s="86">
        <v>0</v>
      </c>
      <c r="F121" s="86">
        <v>39542</v>
      </c>
      <c r="G121" s="86">
        <v>0</v>
      </c>
      <c r="H121" s="86">
        <v>0</v>
      </c>
      <c r="I121" s="86">
        <v>0</v>
      </c>
    </row>
    <row r="122" spans="1:9" ht="65.25" customHeight="1" thickBot="1">
      <c r="A122" s="94"/>
      <c r="B122" s="98" t="s">
        <v>15</v>
      </c>
      <c r="C122" s="99">
        <f>D122+G122</f>
        <v>6978</v>
      </c>
      <c r="D122" s="99">
        <v>6978</v>
      </c>
      <c r="E122" s="99">
        <v>6978</v>
      </c>
      <c r="F122" s="99">
        <v>0</v>
      </c>
      <c r="G122" s="99">
        <v>0</v>
      </c>
      <c r="H122" s="99">
        <v>0</v>
      </c>
      <c r="I122" s="99">
        <v>0</v>
      </c>
    </row>
    <row r="123" spans="1:9" ht="24.75" customHeight="1" thickBot="1" thickTop="1">
      <c r="A123" s="54"/>
      <c r="B123" s="55" t="s">
        <v>82</v>
      </c>
      <c r="C123" s="56">
        <f aca="true" t="shared" si="21" ref="C123:I123">C29+C35+C41+C48+C56+C58+C62+C83+C86+C93+C95+C102+C110+C114+C108+C26+C45</f>
        <v>553330169.33</v>
      </c>
      <c r="D123" s="56">
        <f t="shared" si="21"/>
        <v>519046618.04</v>
      </c>
      <c r="E123" s="56">
        <f t="shared" si="21"/>
        <v>38988817.559999995</v>
      </c>
      <c r="F123" s="56">
        <f t="shared" si="21"/>
        <v>3778966.11</v>
      </c>
      <c r="G123" s="56">
        <f t="shared" si="21"/>
        <v>34283551.29</v>
      </c>
      <c r="H123" s="56">
        <f t="shared" si="21"/>
        <v>4055699.95</v>
      </c>
      <c r="I123" s="68">
        <f t="shared" si="21"/>
        <v>10146851.34</v>
      </c>
    </row>
    <row r="124" spans="1:9" ht="0.75" customHeight="1" thickTop="1">
      <c r="A124" s="57"/>
      <c r="B124" s="58"/>
      <c r="C124" s="59"/>
      <c r="D124" s="59"/>
      <c r="E124" s="59"/>
      <c r="F124" s="59"/>
      <c r="G124" s="59"/>
      <c r="H124" s="59"/>
      <c r="I124" s="60"/>
    </row>
    <row r="125" spans="1:9" ht="51" customHeight="1">
      <c r="A125" s="111" t="s">
        <v>83</v>
      </c>
      <c r="B125" s="111"/>
      <c r="C125" s="111"/>
      <c r="D125" s="111"/>
      <c r="E125" s="111"/>
      <c r="F125" s="111"/>
      <c r="G125" s="111"/>
      <c r="H125" s="111"/>
      <c r="I125" s="111"/>
    </row>
    <row r="126" spans="1:9" ht="21.75" customHeight="1">
      <c r="A126" s="19" t="s">
        <v>16</v>
      </c>
      <c r="B126" s="61" t="s">
        <v>17</v>
      </c>
      <c r="C126" s="35">
        <f aca="true" t="shared" si="22" ref="C126:I126">SUM(C127:C128)</f>
        <v>7622137.55</v>
      </c>
      <c r="D126" s="35">
        <f t="shared" si="22"/>
        <v>0</v>
      </c>
      <c r="E126" s="35">
        <f t="shared" si="22"/>
        <v>0</v>
      </c>
      <c r="F126" s="35">
        <f t="shared" si="22"/>
        <v>0</v>
      </c>
      <c r="G126" s="35">
        <f t="shared" si="22"/>
        <v>7622137.55</v>
      </c>
      <c r="H126" s="35">
        <f t="shared" si="22"/>
        <v>0</v>
      </c>
      <c r="I126" s="35">
        <f t="shared" si="22"/>
        <v>7622137.55</v>
      </c>
    </row>
    <row r="127" spans="1:9" ht="48.75" customHeight="1">
      <c r="A127" s="22"/>
      <c r="B127" s="17" t="s">
        <v>81</v>
      </c>
      <c r="C127" s="46">
        <f>D127+G127</f>
        <v>7622137.55</v>
      </c>
      <c r="D127" s="46">
        <v>0</v>
      </c>
      <c r="E127" s="46">
        <v>0</v>
      </c>
      <c r="F127" s="46">
        <v>0</v>
      </c>
      <c r="G127" s="46">
        <v>7622137.55</v>
      </c>
      <c r="H127" s="46">
        <v>0</v>
      </c>
      <c r="I127" s="46">
        <v>7622137.55</v>
      </c>
    </row>
    <row r="128" spans="1:9" ht="12.75" customHeight="1" hidden="1">
      <c r="A128" s="22"/>
      <c r="B128" s="62"/>
      <c r="C128" s="46"/>
      <c r="D128" s="46"/>
      <c r="E128" s="46"/>
      <c r="F128" s="46"/>
      <c r="G128" s="46"/>
      <c r="H128" s="46"/>
      <c r="I128" s="46"/>
    </row>
    <row r="129" spans="1:9" ht="15" customHeight="1">
      <c r="A129" s="28" t="s">
        <v>21</v>
      </c>
      <c r="B129" s="61" t="s">
        <v>22</v>
      </c>
      <c r="C129" s="35">
        <f>SUM(C130:C132)</f>
        <v>5416250</v>
      </c>
      <c r="D129" s="35">
        <f aca="true" t="shared" si="23" ref="D129:I129">SUM(D130:D132)</f>
        <v>1916250</v>
      </c>
      <c r="E129" s="35">
        <f t="shared" si="23"/>
        <v>160000</v>
      </c>
      <c r="F129" s="35">
        <f t="shared" si="23"/>
        <v>0</v>
      </c>
      <c r="G129" s="35">
        <f t="shared" si="23"/>
        <v>3500000</v>
      </c>
      <c r="H129" s="35">
        <f t="shared" si="23"/>
        <v>3500000</v>
      </c>
      <c r="I129" s="35">
        <f t="shared" si="23"/>
        <v>0</v>
      </c>
    </row>
    <row r="130" spans="1:9" ht="30" customHeight="1">
      <c r="A130" s="107"/>
      <c r="B130" s="17" t="s">
        <v>84</v>
      </c>
      <c r="C130" s="24">
        <f>D130+G130</f>
        <v>160000</v>
      </c>
      <c r="D130" s="24">
        <v>160000</v>
      </c>
      <c r="E130" s="24">
        <v>160000</v>
      </c>
      <c r="F130" s="24">
        <v>0</v>
      </c>
      <c r="G130" s="24">
        <v>0</v>
      </c>
      <c r="H130" s="24">
        <v>0</v>
      </c>
      <c r="I130" s="24">
        <v>0</v>
      </c>
    </row>
    <row r="131" spans="1:9" ht="29.25">
      <c r="A131" s="107"/>
      <c r="B131" s="17" t="s">
        <v>36</v>
      </c>
      <c r="C131" s="24">
        <f>D131+G131</f>
        <v>1756250</v>
      </c>
      <c r="D131" s="24">
        <v>1756250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</row>
    <row r="132" spans="1:9" ht="29.25">
      <c r="A132" s="107"/>
      <c r="B132" s="17" t="s">
        <v>85</v>
      </c>
      <c r="C132" s="24">
        <f>D132+G132</f>
        <v>3500000</v>
      </c>
      <c r="D132" s="24">
        <v>0</v>
      </c>
      <c r="E132" s="24"/>
      <c r="F132" s="24">
        <v>0</v>
      </c>
      <c r="G132" s="24">
        <v>3500000</v>
      </c>
      <c r="H132" s="24">
        <v>3500000</v>
      </c>
      <c r="I132" s="24">
        <v>0</v>
      </c>
    </row>
    <row r="133" spans="1:9" ht="15" customHeight="1">
      <c r="A133" s="33" t="s">
        <v>28</v>
      </c>
      <c r="B133" s="34" t="s">
        <v>29</v>
      </c>
      <c r="C133" s="35">
        <f>SUM(C134:C136)</f>
        <v>1178564</v>
      </c>
      <c r="D133" s="35">
        <f aca="true" t="shared" si="24" ref="D133:I133">SUM(D134:D136)</f>
        <v>1178564</v>
      </c>
      <c r="E133" s="35">
        <f t="shared" si="24"/>
        <v>478414</v>
      </c>
      <c r="F133" s="35">
        <f t="shared" si="24"/>
        <v>0</v>
      </c>
      <c r="G133" s="35">
        <f t="shared" si="24"/>
        <v>0</v>
      </c>
      <c r="H133" s="35">
        <f t="shared" si="24"/>
        <v>0</v>
      </c>
      <c r="I133" s="35">
        <f t="shared" si="24"/>
        <v>0</v>
      </c>
    </row>
    <row r="134" spans="1:9" ht="28.5" customHeight="1">
      <c r="A134" s="107"/>
      <c r="B134" s="17" t="s">
        <v>84</v>
      </c>
      <c r="C134" s="24">
        <f>D134+G134</f>
        <v>478414</v>
      </c>
      <c r="D134" s="24">
        <v>478414</v>
      </c>
      <c r="E134" s="24">
        <v>478414</v>
      </c>
      <c r="F134" s="24">
        <v>0</v>
      </c>
      <c r="G134" s="24">
        <v>0</v>
      </c>
      <c r="H134" s="24">
        <v>0</v>
      </c>
      <c r="I134" s="24">
        <v>0</v>
      </c>
    </row>
    <row r="135" spans="1:9" ht="29.25" customHeight="1">
      <c r="A135" s="107"/>
      <c r="B135" s="17" t="s">
        <v>36</v>
      </c>
      <c r="C135" s="24">
        <f>D135+G135</f>
        <v>150</v>
      </c>
      <c r="D135" s="24">
        <v>150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</row>
    <row r="136" spans="1:9" ht="12.75">
      <c r="A136" s="107"/>
      <c r="B136" s="17" t="s">
        <v>67</v>
      </c>
      <c r="C136" s="24">
        <f>D136+G136</f>
        <v>700000</v>
      </c>
      <c r="D136" s="24">
        <v>700000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</row>
    <row r="137" spans="1:9" ht="19.5" customHeight="1">
      <c r="A137" s="19" t="s">
        <v>33</v>
      </c>
      <c r="B137" s="47" t="s">
        <v>34</v>
      </c>
      <c r="C137" s="48">
        <f>SUM(C138:C140)</f>
        <v>413559</v>
      </c>
      <c r="D137" s="48">
        <f aca="true" t="shared" si="25" ref="D137:I137">SUM(D138:D140)</f>
        <v>413559</v>
      </c>
      <c r="E137" s="48">
        <f t="shared" si="25"/>
        <v>183059</v>
      </c>
      <c r="F137" s="48">
        <f t="shared" si="25"/>
        <v>0</v>
      </c>
      <c r="G137" s="48">
        <f t="shared" si="25"/>
        <v>0</v>
      </c>
      <c r="H137" s="48">
        <f t="shared" si="25"/>
        <v>0</v>
      </c>
      <c r="I137" s="48">
        <f t="shared" si="25"/>
        <v>0</v>
      </c>
    </row>
    <row r="138" spans="1:9" ht="27.75" customHeight="1">
      <c r="A138" s="97"/>
      <c r="B138" s="85" t="s">
        <v>84</v>
      </c>
      <c r="C138" s="86">
        <f>D138+G138</f>
        <v>183059</v>
      </c>
      <c r="D138" s="86">
        <v>183059</v>
      </c>
      <c r="E138" s="86">
        <v>183059</v>
      </c>
      <c r="F138" s="86">
        <v>0</v>
      </c>
      <c r="G138" s="86">
        <v>0</v>
      </c>
      <c r="H138" s="86">
        <v>0</v>
      </c>
      <c r="I138" s="86">
        <v>0</v>
      </c>
    </row>
    <row r="139" spans="1:9" ht="12.75">
      <c r="A139" s="130"/>
      <c r="B139" s="87" t="s">
        <v>38</v>
      </c>
      <c r="C139" s="86">
        <f>D139+G139</f>
        <v>200500</v>
      </c>
      <c r="D139" s="86">
        <v>200500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</row>
    <row r="140" spans="1:9" ht="12.75">
      <c r="A140" s="131"/>
      <c r="B140" s="85" t="s">
        <v>37</v>
      </c>
      <c r="C140" s="86">
        <f>D140+G140</f>
        <v>30000</v>
      </c>
      <c r="D140" s="86">
        <v>30000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</row>
    <row r="141" spans="1:9" ht="24.75" customHeight="1">
      <c r="A141" s="28" t="s">
        <v>41</v>
      </c>
      <c r="B141" s="101" t="s">
        <v>42</v>
      </c>
      <c r="C141" s="30">
        <f>SUM(C142:C146)</f>
        <v>10524688</v>
      </c>
      <c r="D141" s="30">
        <f aca="true" t="shared" si="26" ref="D141:I141">SUM(D142:D146)</f>
        <v>10524688</v>
      </c>
      <c r="E141" s="30">
        <f t="shared" si="26"/>
        <v>10471713</v>
      </c>
      <c r="F141" s="30">
        <f t="shared" si="26"/>
        <v>0</v>
      </c>
      <c r="G141" s="30">
        <f t="shared" si="26"/>
        <v>0</v>
      </c>
      <c r="H141" s="30">
        <f t="shared" si="26"/>
        <v>0</v>
      </c>
      <c r="I141" s="30">
        <f t="shared" si="26"/>
        <v>0</v>
      </c>
    </row>
    <row r="142" spans="1:9" ht="12.75">
      <c r="A142" s="105"/>
      <c r="B142" s="23" t="s">
        <v>38</v>
      </c>
      <c r="C142" s="24">
        <f>D142+G142</f>
        <v>100</v>
      </c>
      <c r="D142" s="24">
        <v>100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</row>
    <row r="143" spans="1:9" ht="12.75">
      <c r="A143" s="106"/>
      <c r="B143" s="42" t="s">
        <v>18</v>
      </c>
      <c r="C143" s="38">
        <f>D143+G143</f>
        <v>8000</v>
      </c>
      <c r="D143" s="38">
        <v>8000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</row>
    <row r="144" spans="1:9" ht="13.5" customHeight="1">
      <c r="A144" s="106"/>
      <c r="B144" s="87" t="s">
        <v>27</v>
      </c>
      <c r="C144" s="86">
        <f>D144+G144</f>
        <v>17000</v>
      </c>
      <c r="D144" s="86">
        <v>17000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</row>
    <row r="145" spans="1:9" ht="31.5" customHeight="1">
      <c r="A145" s="106"/>
      <c r="B145" s="85" t="s">
        <v>84</v>
      </c>
      <c r="C145" s="86">
        <f>D145+G145</f>
        <v>10471713</v>
      </c>
      <c r="D145" s="86">
        <v>10471713</v>
      </c>
      <c r="E145" s="86">
        <v>10471713</v>
      </c>
      <c r="F145" s="86">
        <v>0</v>
      </c>
      <c r="G145" s="86">
        <v>0</v>
      </c>
      <c r="H145" s="86">
        <v>0</v>
      </c>
      <c r="I145" s="86">
        <v>0</v>
      </c>
    </row>
    <row r="146" spans="1:9" ht="31.5" customHeight="1">
      <c r="A146" s="137"/>
      <c r="B146" s="25" t="s">
        <v>36</v>
      </c>
      <c r="C146" s="26">
        <f>D146+G146</f>
        <v>27875</v>
      </c>
      <c r="D146" s="26">
        <v>27875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</row>
    <row r="147" spans="1:9" ht="48">
      <c r="A147" s="41" t="s">
        <v>44</v>
      </c>
      <c r="B147" s="40" t="s">
        <v>45</v>
      </c>
      <c r="C147" s="35">
        <f>SUM(C148:C152)</f>
        <v>49597039</v>
      </c>
      <c r="D147" s="35">
        <f aca="true" t="shared" si="27" ref="D147:I147">SUM(D148:D152)</f>
        <v>49597039</v>
      </c>
      <c r="E147" s="35">
        <f t="shared" si="27"/>
        <v>0</v>
      </c>
      <c r="F147" s="35">
        <f t="shared" si="27"/>
        <v>0</v>
      </c>
      <c r="G147" s="35">
        <f t="shared" si="27"/>
        <v>0</v>
      </c>
      <c r="H147" s="35">
        <f t="shared" si="27"/>
        <v>0</v>
      </c>
      <c r="I147" s="35">
        <f t="shared" si="27"/>
        <v>0</v>
      </c>
    </row>
    <row r="148" spans="1:9" ht="15" customHeight="1">
      <c r="A148" s="108"/>
      <c r="B148" s="23" t="s">
        <v>86</v>
      </c>
      <c r="C148" s="24">
        <f>D148+G148</f>
        <v>3500000</v>
      </c>
      <c r="D148" s="24">
        <v>3500000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</row>
    <row r="149" spans="1:9" ht="24.75" customHeight="1">
      <c r="A149" s="110"/>
      <c r="B149" s="17" t="s">
        <v>59</v>
      </c>
      <c r="C149" s="24">
        <f>D149+G149</f>
        <v>2000000</v>
      </c>
      <c r="D149" s="24">
        <v>2000000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</row>
    <row r="150" spans="1:9" ht="12" customHeight="1">
      <c r="A150" s="110"/>
      <c r="B150" s="23" t="s">
        <v>53</v>
      </c>
      <c r="C150" s="24">
        <f>D150+G150</f>
        <v>33096039</v>
      </c>
      <c r="D150" s="24">
        <v>33096039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</row>
    <row r="151" spans="1:9" ht="12" customHeight="1">
      <c r="A151" s="110"/>
      <c r="B151" s="23" t="s">
        <v>54</v>
      </c>
      <c r="C151" s="24">
        <f>D151+G151</f>
        <v>11000000</v>
      </c>
      <c r="D151" s="24">
        <v>11000000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</row>
    <row r="152" spans="1:9" ht="12" customHeight="1">
      <c r="A152" s="109"/>
      <c r="B152" s="23" t="s">
        <v>27</v>
      </c>
      <c r="C152" s="24">
        <f>D152+G152</f>
        <v>1000</v>
      </c>
      <c r="D152" s="24">
        <v>1000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</row>
    <row r="153" spans="1:9" ht="19.5" customHeight="1">
      <c r="A153" s="33" t="s">
        <v>62</v>
      </c>
      <c r="B153" s="34" t="s">
        <v>63</v>
      </c>
      <c r="C153" s="35">
        <f>SUM(C154:C155)</f>
        <v>96372678</v>
      </c>
      <c r="D153" s="35">
        <f aca="true" t="shared" si="28" ref="D153:I153">SUM(D154:D155)</f>
        <v>96372678</v>
      </c>
      <c r="E153" s="35">
        <f t="shared" si="28"/>
        <v>0</v>
      </c>
      <c r="F153" s="35">
        <f t="shared" si="28"/>
        <v>0</v>
      </c>
      <c r="G153" s="35">
        <f t="shared" si="28"/>
        <v>0</v>
      </c>
      <c r="H153" s="35">
        <f t="shared" si="28"/>
        <v>0</v>
      </c>
      <c r="I153" s="35">
        <f t="shared" si="28"/>
        <v>0</v>
      </c>
    </row>
    <row r="154" spans="1:9" ht="17.25" customHeight="1">
      <c r="A154" s="108"/>
      <c r="B154" s="23" t="s">
        <v>64</v>
      </c>
      <c r="C154" s="24">
        <f>D154+G154</f>
        <v>94372678</v>
      </c>
      <c r="D154" s="24">
        <v>94372678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</row>
    <row r="155" spans="1:9" ht="39.75" customHeight="1">
      <c r="A155" s="109"/>
      <c r="B155" s="17" t="s">
        <v>101</v>
      </c>
      <c r="C155" s="24">
        <f>D155+G155</f>
        <v>2000000</v>
      </c>
      <c r="D155" s="24">
        <v>2000000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</row>
    <row r="156" spans="1:9" ht="19.5" customHeight="1">
      <c r="A156" s="33" t="s">
        <v>65</v>
      </c>
      <c r="B156" s="34" t="s">
        <v>66</v>
      </c>
      <c r="C156" s="35">
        <f>SUM(C157:C162)</f>
        <v>16618189.79</v>
      </c>
      <c r="D156" s="35">
        <f aca="true" t="shared" si="29" ref="D156:I156">SUM(D157:D162)</f>
        <v>2103039.79</v>
      </c>
      <c r="E156" s="35">
        <f t="shared" si="29"/>
        <v>57731.62</v>
      </c>
      <c r="F156" s="35">
        <f t="shared" si="29"/>
        <v>2020521.17</v>
      </c>
      <c r="G156" s="35">
        <f t="shared" si="29"/>
        <v>14515150</v>
      </c>
      <c r="H156" s="35">
        <f t="shared" si="29"/>
        <v>0</v>
      </c>
      <c r="I156" s="35">
        <f t="shared" si="29"/>
        <v>14515150</v>
      </c>
    </row>
    <row r="157" spans="1:9" ht="15" customHeight="1">
      <c r="A157" s="120"/>
      <c r="B157" s="42" t="s">
        <v>27</v>
      </c>
      <c r="C157" s="63">
        <f aca="true" t="shared" si="30" ref="C157:C162">D157+G157</f>
        <v>10000</v>
      </c>
      <c r="D157" s="63">
        <v>10000</v>
      </c>
      <c r="E157" s="63">
        <v>0</v>
      </c>
      <c r="F157" s="63">
        <v>0</v>
      </c>
      <c r="G157" s="63">
        <v>0</v>
      </c>
      <c r="H157" s="63">
        <v>0</v>
      </c>
      <c r="I157" s="63">
        <v>0</v>
      </c>
    </row>
    <row r="158" spans="1:9" ht="13.5" customHeight="1">
      <c r="A158" s="138"/>
      <c r="B158" s="87" t="s">
        <v>18</v>
      </c>
      <c r="C158" s="86">
        <f t="shared" si="30"/>
        <v>14787</v>
      </c>
      <c r="D158" s="86">
        <v>14787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</row>
    <row r="159" spans="1:9" ht="46.5" customHeight="1">
      <c r="A159" s="121"/>
      <c r="B159" s="85" t="s">
        <v>14</v>
      </c>
      <c r="C159" s="86">
        <f t="shared" si="30"/>
        <v>1046171.73</v>
      </c>
      <c r="D159" s="86">
        <v>1046171.73</v>
      </c>
      <c r="E159" s="86">
        <v>0</v>
      </c>
      <c r="F159" s="86">
        <v>1046171.73</v>
      </c>
      <c r="G159" s="86">
        <v>0</v>
      </c>
      <c r="H159" s="86">
        <v>0</v>
      </c>
      <c r="I159" s="86">
        <v>0</v>
      </c>
    </row>
    <row r="160" spans="1:9" ht="72">
      <c r="A160" s="139"/>
      <c r="B160" s="92" t="s">
        <v>15</v>
      </c>
      <c r="C160" s="86">
        <f t="shared" si="30"/>
        <v>57731.62</v>
      </c>
      <c r="D160" s="86">
        <v>57731.62</v>
      </c>
      <c r="E160" s="86">
        <v>57731.62</v>
      </c>
      <c r="F160" s="86">
        <v>0</v>
      </c>
      <c r="G160" s="86">
        <v>0</v>
      </c>
      <c r="H160" s="86">
        <v>0</v>
      </c>
      <c r="I160" s="86">
        <v>0</v>
      </c>
    </row>
    <row r="161" spans="1:9" ht="51.75" customHeight="1">
      <c r="A161" s="140"/>
      <c r="B161" s="100" t="s">
        <v>87</v>
      </c>
      <c r="C161" s="96">
        <f t="shared" si="30"/>
        <v>974349.44</v>
      </c>
      <c r="D161" s="96">
        <v>974349.44</v>
      </c>
      <c r="E161" s="96">
        <v>0</v>
      </c>
      <c r="F161" s="96">
        <v>974349.44</v>
      </c>
      <c r="G161" s="96">
        <v>0</v>
      </c>
      <c r="H161" s="96">
        <v>0</v>
      </c>
      <c r="I161" s="96">
        <v>0</v>
      </c>
    </row>
    <row r="162" spans="1:9" ht="47.25">
      <c r="A162" s="141"/>
      <c r="B162" s="91" t="s">
        <v>14</v>
      </c>
      <c r="C162" s="26">
        <f t="shared" si="30"/>
        <v>14515150</v>
      </c>
      <c r="D162" s="26">
        <v>0</v>
      </c>
      <c r="E162" s="26">
        <v>0</v>
      </c>
      <c r="F162" s="26">
        <v>0</v>
      </c>
      <c r="G162" s="26">
        <v>14515150</v>
      </c>
      <c r="H162" s="26">
        <v>0</v>
      </c>
      <c r="I162" s="26">
        <v>14515150</v>
      </c>
    </row>
    <row r="163" spans="1:9" ht="19.5" customHeight="1">
      <c r="A163" s="28" t="s">
        <v>68</v>
      </c>
      <c r="B163" s="34" t="s">
        <v>69</v>
      </c>
      <c r="C163" s="35">
        <f aca="true" t="shared" si="31" ref="C163:I163">SUM(C164)</f>
        <v>5277489</v>
      </c>
      <c r="D163" s="35">
        <f t="shared" si="31"/>
        <v>5277489</v>
      </c>
      <c r="E163" s="35">
        <f t="shared" si="31"/>
        <v>5277489</v>
      </c>
      <c r="F163" s="35">
        <f t="shared" si="31"/>
        <v>0</v>
      </c>
      <c r="G163" s="35">
        <f t="shared" si="31"/>
        <v>0</v>
      </c>
      <c r="H163" s="35">
        <f t="shared" si="31"/>
        <v>0</v>
      </c>
      <c r="I163" s="35">
        <f t="shared" si="31"/>
        <v>0</v>
      </c>
    </row>
    <row r="164" spans="1:9" ht="30" customHeight="1">
      <c r="A164" s="36"/>
      <c r="B164" s="17" t="s">
        <v>84</v>
      </c>
      <c r="C164" s="24">
        <f>D164+G164</f>
        <v>5277489</v>
      </c>
      <c r="D164" s="24">
        <v>5277489</v>
      </c>
      <c r="E164" s="24">
        <v>5277489</v>
      </c>
      <c r="F164" s="24">
        <v>0</v>
      </c>
      <c r="G164" s="24">
        <v>0</v>
      </c>
      <c r="H164" s="24">
        <v>0</v>
      </c>
      <c r="I164" s="24">
        <v>0</v>
      </c>
    </row>
    <row r="165" spans="1:9" ht="19.5" customHeight="1">
      <c r="A165" s="19" t="s">
        <v>70</v>
      </c>
      <c r="B165" s="34" t="s">
        <v>71</v>
      </c>
      <c r="C165" s="35">
        <f>SUM(C166:C172)</f>
        <v>2385908</v>
      </c>
      <c r="D165" s="35">
        <f aca="true" t="shared" si="32" ref="D165:I165">SUM(D166:D172)</f>
        <v>2385908</v>
      </c>
      <c r="E165" s="35">
        <f t="shared" si="32"/>
        <v>1640208</v>
      </c>
      <c r="F165" s="35">
        <f t="shared" si="32"/>
        <v>0</v>
      </c>
      <c r="G165" s="35">
        <f t="shared" si="32"/>
        <v>0</v>
      </c>
      <c r="H165" s="35">
        <f t="shared" si="32"/>
        <v>0</v>
      </c>
      <c r="I165" s="35">
        <f t="shared" si="32"/>
        <v>0</v>
      </c>
    </row>
    <row r="166" spans="1:9" ht="29.25">
      <c r="A166" s="108"/>
      <c r="B166" s="17" t="s">
        <v>88</v>
      </c>
      <c r="C166" s="24">
        <f aca="true" t="shared" si="33" ref="C166:C172">D166+G166</f>
        <v>16000</v>
      </c>
      <c r="D166" s="24">
        <v>16000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</row>
    <row r="167" spans="1:9" ht="17.25" customHeight="1">
      <c r="A167" s="110"/>
      <c r="B167" s="23" t="s">
        <v>38</v>
      </c>
      <c r="C167" s="24">
        <f t="shared" si="33"/>
        <v>120000</v>
      </c>
      <c r="D167" s="24">
        <v>120000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</row>
    <row r="168" spans="1:9" ht="15" customHeight="1">
      <c r="A168" s="110"/>
      <c r="B168" s="23" t="s">
        <v>18</v>
      </c>
      <c r="C168" s="24">
        <f t="shared" si="33"/>
        <v>8000</v>
      </c>
      <c r="D168" s="24">
        <v>8000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</row>
    <row r="169" spans="1:9" ht="17.25" customHeight="1">
      <c r="A169" s="110"/>
      <c r="B169" s="23" t="s">
        <v>67</v>
      </c>
      <c r="C169" s="64">
        <f t="shared" si="33"/>
        <v>600000</v>
      </c>
      <c r="D169" s="64">
        <v>600000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</row>
    <row r="170" spans="1:9" ht="27.75" customHeight="1">
      <c r="A170" s="110"/>
      <c r="B170" s="17" t="s">
        <v>89</v>
      </c>
      <c r="C170" s="24">
        <f t="shared" si="33"/>
        <v>226608</v>
      </c>
      <c r="D170" s="24">
        <v>226608</v>
      </c>
      <c r="E170" s="24">
        <v>226608</v>
      </c>
      <c r="F170" s="24">
        <v>0</v>
      </c>
      <c r="G170" s="24">
        <v>0</v>
      </c>
      <c r="H170" s="24">
        <v>0</v>
      </c>
      <c r="I170" s="24">
        <v>0</v>
      </c>
    </row>
    <row r="171" spans="1:9" ht="21.75" customHeight="1">
      <c r="A171" s="110"/>
      <c r="B171" s="17" t="s">
        <v>90</v>
      </c>
      <c r="C171" s="24">
        <f t="shared" si="33"/>
        <v>1413600</v>
      </c>
      <c r="D171" s="24">
        <v>1413600</v>
      </c>
      <c r="E171" s="24">
        <v>1413600</v>
      </c>
      <c r="F171" s="24">
        <v>0</v>
      </c>
      <c r="G171" s="24">
        <v>0</v>
      </c>
      <c r="H171" s="24">
        <v>0</v>
      </c>
      <c r="I171" s="24">
        <v>0</v>
      </c>
    </row>
    <row r="172" spans="1:9" ht="21.75" customHeight="1">
      <c r="A172" s="109"/>
      <c r="B172" s="17" t="s">
        <v>27</v>
      </c>
      <c r="C172" s="24">
        <f t="shared" si="33"/>
        <v>1700</v>
      </c>
      <c r="D172" s="24">
        <v>1700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</row>
    <row r="173" spans="1:9" ht="24.75" customHeight="1">
      <c r="A173" s="49" t="s">
        <v>73</v>
      </c>
      <c r="B173" s="65" t="s">
        <v>74</v>
      </c>
      <c r="C173" s="51">
        <f>SUM(C174:C179)</f>
        <v>1912327</v>
      </c>
      <c r="D173" s="51">
        <f aca="true" t="shared" si="34" ref="D173:I173">SUM(D174:D179)</f>
        <v>1912327</v>
      </c>
      <c r="E173" s="51">
        <f t="shared" si="34"/>
        <v>391486.5</v>
      </c>
      <c r="F173" s="51">
        <f t="shared" si="34"/>
        <v>1060128.5</v>
      </c>
      <c r="G173" s="51">
        <f t="shared" si="34"/>
        <v>0</v>
      </c>
      <c r="H173" s="51">
        <f t="shared" si="34"/>
        <v>0</v>
      </c>
      <c r="I173" s="51">
        <f t="shared" si="34"/>
        <v>0</v>
      </c>
    </row>
    <row r="174" spans="1:9" ht="28.5" customHeight="1">
      <c r="A174" s="97"/>
      <c r="B174" s="85" t="s">
        <v>84</v>
      </c>
      <c r="C174" s="86">
        <f aca="true" t="shared" si="35" ref="C174:C179">D174+G174</f>
        <v>195000</v>
      </c>
      <c r="D174" s="86">
        <v>195000</v>
      </c>
      <c r="E174" s="86">
        <v>195000</v>
      </c>
      <c r="F174" s="86">
        <v>0</v>
      </c>
      <c r="G174" s="86">
        <v>0</v>
      </c>
      <c r="H174" s="86">
        <v>0</v>
      </c>
      <c r="I174" s="86">
        <v>0</v>
      </c>
    </row>
    <row r="175" spans="1:9" ht="32.25" customHeight="1">
      <c r="A175" s="130"/>
      <c r="B175" s="85" t="s">
        <v>89</v>
      </c>
      <c r="C175" s="86">
        <f t="shared" si="35"/>
        <v>156000</v>
      </c>
      <c r="D175" s="86">
        <v>156000</v>
      </c>
      <c r="E175" s="86">
        <v>156000</v>
      </c>
      <c r="F175" s="86">
        <v>0</v>
      </c>
      <c r="G175" s="86">
        <v>0</v>
      </c>
      <c r="H175" s="86">
        <v>0</v>
      </c>
      <c r="I175" s="86">
        <v>0</v>
      </c>
    </row>
    <row r="176" spans="1:9" ht="12.75" customHeight="1">
      <c r="A176" s="104"/>
      <c r="B176" s="87" t="s">
        <v>18</v>
      </c>
      <c r="C176" s="86">
        <f t="shared" si="35"/>
        <v>92812</v>
      </c>
      <c r="D176" s="86">
        <v>92812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</row>
    <row r="177" spans="1:9" ht="46.5" customHeight="1">
      <c r="A177" s="104"/>
      <c r="B177" s="85" t="s">
        <v>14</v>
      </c>
      <c r="C177" s="86">
        <f t="shared" si="35"/>
        <v>1060128.5</v>
      </c>
      <c r="D177" s="86">
        <v>1060128.5</v>
      </c>
      <c r="E177" s="86">
        <v>0</v>
      </c>
      <c r="F177" s="86">
        <v>1060128.5</v>
      </c>
      <c r="G177" s="86">
        <v>0</v>
      </c>
      <c r="H177" s="86">
        <v>0</v>
      </c>
      <c r="I177" s="86">
        <v>0</v>
      </c>
    </row>
    <row r="178" spans="1:9" ht="69.75" customHeight="1">
      <c r="A178" s="104"/>
      <c r="B178" s="85" t="s">
        <v>15</v>
      </c>
      <c r="C178" s="86">
        <f>D178+G178</f>
        <v>40486.5</v>
      </c>
      <c r="D178" s="86">
        <v>40486.5</v>
      </c>
      <c r="E178" s="86">
        <v>40486.5</v>
      </c>
      <c r="F178" s="86">
        <v>0</v>
      </c>
      <c r="G178" s="86">
        <v>0</v>
      </c>
      <c r="H178" s="86">
        <v>0</v>
      </c>
      <c r="I178" s="86">
        <v>0</v>
      </c>
    </row>
    <row r="179" spans="1:9" ht="39" customHeight="1">
      <c r="A179" s="131"/>
      <c r="B179" s="102" t="s">
        <v>91</v>
      </c>
      <c r="C179" s="86">
        <f t="shared" si="35"/>
        <v>367900</v>
      </c>
      <c r="D179" s="86">
        <v>367900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</row>
    <row r="180" spans="1:9" ht="15.75" customHeight="1">
      <c r="A180" s="81" t="s">
        <v>92</v>
      </c>
      <c r="B180" s="82" t="s">
        <v>93</v>
      </c>
      <c r="C180" s="83">
        <f aca="true" t="shared" si="36" ref="C180:I180">SUM(C181:C181)</f>
        <v>4365</v>
      </c>
      <c r="D180" s="83">
        <f t="shared" si="36"/>
        <v>4365</v>
      </c>
      <c r="E180" s="83">
        <f t="shared" si="36"/>
        <v>0</v>
      </c>
      <c r="F180" s="83">
        <f t="shared" si="36"/>
        <v>0</v>
      </c>
      <c r="G180" s="83">
        <f t="shared" si="36"/>
        <v>0</v>
      </c>
      <c r="H180" s="83">
        <f t="shared" si="36"/>
        <v>0</v>
      </c>
      <c r="I180" s="83">
        <f t="shared" si="36"/>
        <v>0</v>
      </c>
    </row>
    <row r="181" spans="1:9" ht="15" customHeight="1">
      <c r="A181" s="52"/>
      <c r="B181" s="39" t="s">
        <v>18</v>
      </c>
      <c r="C181" s="26">
        <f>D181+G181</f>
        <v>4365</v>
      </c>
      <c r="D181" s="26">
        <v>4365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</row>
    <row r="182" spans="1:9" ht="24">
      <c r="A182" s="14">
        <v>900</v>
      </c>
      <c r="B182" s="15" t="s">
        <v>75</v>
      </c>
      <c r="C182" s="35">
        <f aca="true" t="shared" si="37" ref="C182:I182">SUM(C183)</f>
        <v>2500000</v>
      </c>
      <c r="D182" s="35">
        <f t="shared" si="37"/>
        <v>2500000</v>
      </c>
      <c r="E182" s="35">
        <f t="shared" si="37"/>
        <v>0</v>
      </c>
      <c r="F182" s="35">
        <f t="shared" si="37"/>
        <v>0</v>
      </c>
      <c r="G182" s="35">
        <f t="shared" si="37"/>
        <v>0</v>
      </c>
      <c r="H182" s="35">
        <f t="shared" si="37"/>
        <v>0</v>
      </c>
      <c r="I182" s="35">
        <f t="shared" si="37"/>
        <v>0</v>
      </c>
    </row>
    <row r="183" spans="1:9" ht="12.75" customHeight="1">
      <c r="A183" s="36"/>
      <c r="B183" s="23" t="s">
        <v>38</v>
      </c>
      <c r="C183" s="24">
        <f>D183+G183</f>
        <v>2500000</v>
      </c>
      <c r="D183" s="24">
        <v>2500000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</row>
    <row r="184" spans="1:9" ht="15" customHeight="1">
      <c r="A184" s="49" t="s">
        <v>94</v>
      </c>
      <c r="B184" s="66" t="s">
        <v>95</v>
      </c>
      <c r="C184" s="51">
        <f aca="true" t="shared" si="38" ref="C184:I184">SUM(C185:C185)</f>
        <v>60000</v>
      </c>
      <c r="D184" s="51">
        <f t="shared" si="38"/>
        <v>60000</v>
      </c>
      <c r="E184" s="51">
        <f t="shared" si="38"/>
        <v>60000</v>
      </c>
      <c r="F184" s="51">
        <f t="shared" si="38"/>
        <v>0</v>
      </c>
      <c r="G184" s="51">
        <f t="shared" si="38"/>
        <v>0</v>
      </c>
      <c r="H184" s="51">
        <f t="shared" si="38"/>
        <v>0</v>
      </c>
      <c r="I184" s="51">
        <f t="shared" si="38"/>
        <v>0</v>
      </c>
    </row>
    <row r="185" spans="1:9" ht="30.75" customHeight="1">
      <c r="A185" s="67"/>
      <c r="B185" s="17" t="s">
        <v>89</v>
      </c>
      <c r="C185" s="24">
        <f>D185+G185</f>
        <v>60000</v>
      </c>
      <c r="D185" s="24">
        <v>60000</v>
      </c>
      <c r="E185" s="24">
        <v>60000</v>
      </c>
      <c r="F185" s="24">
        <v>0</v>
      </c>
      <c r="G185" s="24">
        <v>0</v>
      </c>
      <c r="H185" s="24">
        <v>0</v>
      </c>
      <c r="I185" s="24">
        <v>0</v>
      </c>
    </row>
    <row r="186" spans="1:9" ht="21" customHeight="1">
      <c r="A186" s="54"/>
      <c r="B186" s="55" t="s">
        <v>96</v>
      </c>
      <c r="C186" s="56">
        <f>C126+C129+C133+C137+C141+C147+C153+C156+C163+C165+C173+C180+C184+C18+C182</f>
        <v>199883194.34</v>
      </c>
      <c r="D186" s="56">
        <f aca="true" t="shared" si="39" ref="D186:I186">D126+D129+D133+D137+D141+D147+D153+D156+D163+D165+D173+D180+D184+D182</f>
        <v>174245906.79</v>
      </c>
      <c r="E186" s="56">
        <f t="shared" si="39"/>
        <v>18720101.119999997</v>
      </c>
      <c r="F186" s="56">
        <f t="shared" si="39"/>
        <v>3080649.67</v>
      </c>
      <c r="G186" s="56">
        <f t="shared" si="39"/>
        <v>25637287.55</v>
      </c>
      <c r="H186" s="56">
        <f t="shared" si="39"/>
        <v>3500000</v>
      </c>
      <c r="I186" s="68">
        <f t="shared" si="39"/>
        <v>22137287.55</v>
      </c>
    </row>
    <row r="187" spans="1:9" ht="24.75" customHeight="1">
      <c r="A187" s="69"/>
      <c r="B187" s="70" t="s">
        <v>97</v>
      </c>
      <c r="C187" s="71">
        <f aca="true" t="shared" si="40" ref="C187:I187">C123+C186</f>
        <v>753213363.6700001</v>
      </c>
      <c r="D187" s="72">
        <f t="shared" si="40"/>
        <v>693292524.83</v>
      </c>
      <c r="E187" s="72">
        <f t="shared" si="40"/>
        <v>57708918.67999999</v>
      </c>
      <c r="F187" s="72">
        <f t="shared" si="40"/>
        <v>6859615.779999999</v>
      </c>
      <c r="G187" s="72">
        <f t="shared" si="40"/>
        <v>59920838.84</v>
      </c>
      <c r="H187" s="72">
        <f t="shared" si="40"/>
        <v>7555699.95</v>
      </c>
      <c r="I187" s="73">
        <f t="shared" si="40"/>
        <v>32284138.89</v>
      </c>
    </row>
    <row r="188" ht="15.75" customHeight="1">
      <c r="E188" s="74"/>
    </row>
    <row r="189" ht="32.25" customHeight="1"/>
    <row r="190" ht="35.25" customHeight="1">
      <c r="F190" s="74"/>
    </row>
    <row r="191" spans="1:9" ht="14.25" customHeight="1">
      <c r="A191" s="75"/>
      <c r="B191" s="76"/>
      <c r="C191" s="77"/>
      <c r="D191" s="77"/>
      <c r="E191" s="77"/>
      <c r="F191" s="77"/>
      <c r="G191" s="77"/>
      <c r="H191" s="77"/>
      <c r="I191" s="77"/>
    </row>
    <row r="192" spans="1:9" ht="21" customHeight="1">
      <c r="A192" s="75"/>
      <c r="B192" s="76"/>
      <c r="C192" s="77"/>
      <c r="D192" s="77"/>
      <c r="E192" s="77"/>
      <c r="F192" s="77"/>
      <c r="G192" s="77"/>
      <c r="H192" s="77"/>
      <c r="I192" s="77"/>
    </row>
    <row r="193" spans="1:9" ht="16.5" customHeight="1">
      <c r="A193" s="75"/>
      <c r="B193" s="76"/>
      <c r="C193" s="77"/>
      <c r="D193" s="77"/>
      <c r="E193" s="77"/>
      <c r="F193" s="77"/>
      <c r="G193" s="77"/>
      <c r="H193" s="77"/>
      <c r="I193" s="77"/>
    </row>
    <row r="194" spans="1:9" ht="23.25" customHeight="1">
      <c r="A194" s="75"/>
      <c r="B194" s="76"/>
      <c r="C194" s="77"/>
      <c r="D194" s="77"/>
      <c r="E194" s="77"/>
      <c r="F194" s="77"/>
      <c r="G194" s="77"/>
      <c r="H194" s="77"/>
      <c r="I194" s="77"/>
    </row>
    <row r="195" spans="1:9" ht="24.75" customHeight="1">
      <c r="A195" s="2"/>
      <c r="B195" s="3"/>
      <c r="C195" s="3"/>
      <c r="D195" s="3"/>
      <c r="E195" s="3"/>
      <c r="F195" s="3"/>
      <c r="G195" s="3"/>
      <c r="H195" s="3"/>
      <c r="I195" s="3"/>
    </row>
    <row r="196" spans="1:9" ht="12.75" hidden="1">
      <c r="A196" s="2"/>
      <c r="B196" s="3"/>
      <c r="C196" s="3"/>
      <c r="D196" s="3"/>
      <c r="E196" s="3"/>
      <c r="F196" s="3"/>
      <c r="G196" s="3"/>
      <c r="H196" s="3"/>
      <c r="I196" s="3"/>
    </row>
    <row r="197" spans="1:9" ht="9" customHeight="1">
      <c r="A197" s="2"/>
      <c r="B197" s="3"/>
      <c r="C197" s="3"/>
      <c r="D197" s="3"/>
      <c r="E197" s="3"/>
      <c r="F197" s="3"/>
      <c r="G197" s="3"/>
      <c r="H197" s="3"/>
      <c r="I197" s="3"/>
    </row>
    <row r="198" spans="1:9" ht="21.75" customHeight="1">
      <c r="A198" s="2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75"/>
      <c r="B199" s="76"/>
      <c r="C199" s="77"/>
      <c r="D199" s="77"/>
      <c r="E199" s="77"/>
      <c r="F199" s="77"/>
      <c r="G199" s="77"/>
      <c r="H199" s="77"/>
      <c r="I199" s="77"/>
    </row>
    <row r="200" spans="1:9" ht="12.75">
      <c r="A200" s="75"/>
      <c r="B200" s="76"/>
      <c r="C200" s="77"/>
      <c r="D200" s="77"/>
      <c r="E200" s="77"/>
      <c r="F200" s="77"/>
      <c r="G200" s="77"/>
      <c r="H200" s="77"/>
      <c r="I200" s="77"/>
    </row>
    <row r="201" spans="1:9" ht="21.75" customHeight="1">
      <c r="A201" s="75"/>
      <c r="B201" s="76"/>
      <c r="C201" s="77"/>
      <c r="D201" s="77"/>
      <c r="E201" s="77"/>
      <c r="F201" s="77"/>
      <c r="G201" s="77"/>
      <c r="H201" s="77"/>
      <c r="I201" s="77"/>
    </row>
    <row r="202" spans="1:9" ht="12.75">
      <c r="A202" s="75"/>
      <c r="B202" s="76"/>
      <c r="C202" s="76"/>
      <c r="D202" s="76"/>
      <c r="E202" s="76"/>
      <c r="F202" s="76"/>
      <c r="G202" s="76"/>
      <c r="H202" s="76"/>
      <c r="I202" s="76"/>
    </row>
    <row r="203" spans="1:9" ht="12.75">
      <c r="A203" s="78"/>
      <c r="B203" s="79"/>
      <c r="C203" s="79"/>
      <c r="D203" s="79"/>
      <c r="E203" s="79"/>
      <c r="F203" s="79"/>
      <c r="G203" s="79"/>
      <c r="H203" s="79"/>
      <c r="I203" s="79"/>
    </row>
    <row r="204" spans="1:9" ht="12.75">
      <c r="A204" s="78"/>
      <c r="B204" s="79"/>
      <c r="C204" s="79"/>
      <c r="D204" s="79"/>
      <c r="E204" s="79"/>
      <c r="F204" s="79"/>
      <c r="G204" s="79"/>
      <c r="H204" s="79"/>
      <c r="I204" s="79"/>
    </row>
    <row r="205" spans="1:9" ht="12.75">
      <c r="A205" s="78"/>
      <c r="B205" s="79"/>
      <c r="C205" s="79"/>
      <c r="D205" s="79"/>
      <c r="E205" s="79"/>
      <c r="F205" s="79"/>
      <c r="G205" s="79"/>
      <c r="H205" s="79"/>
      <c r="I205" s="79"/>
    </row>
    <row r="206" spans="1:9" ht="12.75">
      <c r="A206" s="78"/>
      <c r="B206" s="79"/>
      <c r="C206" s="79"/>
      <c r="D206" s="79"/>
      <c r="E206" s="79"/>
      <c r="F206" s="79"/>
      <c r="G206" s="79"/>
      <c r="H206" s="79"/>
      <c r="I206" s="79"/>
    </row>
    <row r="207" spans="1:9" ht="12.75">
      <c r="A207" s="78"/>
      <c r="B207" s="79"/>
      <c r="C207" s="79"/>
      <c r="D207" s="79"/>
      <c r="E207" s="79"/>
      <c r="F207" s="79"/>
      <c r="G207" s="79"/>
      <c r="H207" s="79"/>
      <c r="I207" s="79"/>
    </row>
    <row r="208" spans="1:9" ht="12.75">
      <c r="A208" s="78"/>
      <c r="B208" s="79"/>
      <c r="C208" s="79"/>
      <c r="D208" s="79"/>
      <c r="E208" s="79"/>
      <c r="F208" s="79"/>
      <c r="G208" s="79"/>
      <c r="H208" s="79"/>
      <c r="I208" s="79"/>
    </row>
    <row r="209" spans="1:9" ht="12.75">
      <c r="A209" s="78"/>
      <c r="B209" s="79"/>
      <c r="C209" s="79"/>
      <c r="D209" s="79"/>
      <c r="E209" s="79"/>
      <c r="F209" s="79"/>
      <c r="G209" s="79"/>
      <c r="H209" s="79"/>
      <c r="I209" s="79"/>
    </row>
    <row r="210" spans="1:9" ht="12.75">
      <c r="A210" s="78"/>
      <c r="B210" s="79"/>
      <c r="C210" s="79"/>
      <c r="D210" s="79"/>
      <c r="E210" s="79"/>
      <c r="F210" s="79"/>
      <c r="G210" s="79"/>
      <c r="H210" s="79"/>
      <c r="I210" s="79"/>
    </row>
    <row r="211" spans="1:9" ht="12.75">
      <c r="A211" s="78"/>
      <c r="B211" s="79"/>
      <c r="C211" s="79"/>
      <c r="D211" s="79"/>
      <c r="E211" s="79"/>
      <c r="F211" s="79"/>
      <c r="G211" s="79"/>
      <c r="H211" s="79"/>
      <c r="I211" s="79"/>
    </row>
    <row r="212" spans="1:9" ht="12.75">
      <c r="A212" s="78"/>
      <c r="B212" s="79"/>
      <c r="C212" s="79"/>
      <c r="D212" s="79"/>
      <c r="E212" s="79"/>
      <c r="F212" s="79"/>
      <c r="G212" s="79"/>
      <c r="H212" s="79"/>
      <c r="I212" s="79"/>
    </row>
    <row r="213" spans="1:9" ht="12.75">
      <c r="A213" s="78"/>
      <c r="B213" s="79"/>
      <c r="C213" s="79"/>
      <c r="D213" s="79"/>
      <c r="E213" s="79"/>
      <c r="F213" s="79"/>
      <c r="G213" s="79"/>
      <c r="H213" s="79"/>
      <c r="I213" s="79"/>
    </row>
    <row r="214" spans="1:9" ht="12.75">
      <c r="A214" s="78"/>
      <c r="B214" s="79"/>
      <c r="C214" s="79"/>
      <c r="D214" s="79"/>
      <c r="E214" s="79"/>
      <c r="F214" s="79"/>
      <c r="G214" s="79"/>
      <c r="H214" s="79"/>
      <c r="I214" s="79"/>
    </row>
    <row r="215" spans="1:9" ht="12.75">
      <c r="A215" s="78"/>
      <c r="B215" s="79"/>
      <c r="C215" s="79"/>
      <c r="D215" s="79"/>
      <c r="E215" s="79"/>
      <c r="F215" s="79"/>
      <c r="G215" s="79"/>
      <c r="H215" s="79"/>
      <c r="I215" s="79"/>
    </row>
    <row r="216" spans="1:9" ht="12.75">
      <c r="A216" s="78"/>
      <c r="B216" s="79"/>
      <c r="C216" s="79"/>
      <c r="D216" s="79"/>
      <c r="E216" s="79"/>
      <c r="F216" s="79"/>
      <c r="G216" s="79"/>
      <c r="H216" s="79"/>
      <c r="I216" s="79"/>
    </row>
    <row r="217" spans="1:9" ht="12.75">
      <c r="A217" s="78"/>
      <c r="B217" s="79"/>
      <c r="C217" s="79"/>
      <c r="D217" s="79"/>
      <c r="E217" s="79"/>
      <c r="F217" s="79"/>
      <c r="G217" s="79"/>
      <c r="H217" s="79"/>
      <c r="I217" s="79"/>
    </row>
    <row r="218" spans="1:9" ht="12.75">
      <c r="A218" s="78"/>
      <c r="B218" s="79"/>
      <c r="C218" s="79"/>
      <c r="D218" s="79"/>
      <c r="E218" s="79"/>
      <c r="F218" s="79"/>
      <c r="G218" s="79"/>
      <c r="H218" s="79"/>
      <c r="I218" s="79"/>
    </row>
    <row r="219" spans="1:9" ht="12.75">
      <c r="A219" s="78"/>
      <c r="B219" s="79"/>
      <c r="C219" s="79"/>
      <c r="D219" s="79"/>
      <c r="E219" s="79"/>
      <c r="F219" s="79"/>
      <c r="G219" s="79"/>
      <c r="H219" s="79"/>
      <c r="I219" s="79"/>
    </row>
    <row r="220" spans="1:9" ht="12.75">
      <c r="A220" s="78"/>
      <c r="B220" s="79"/>
      <c r="C220" s="79"/>
      <c r="D220" s="79"/>
      <c r="E220" s="79"/>
      <c r="F220" s="79"/>
      <c r="G220" s="79"/>
      <c r="H220" s="79"/>
      <c r="I220" s="79"/>
    </row>
    <row r="221" spans="1:9" ht="12.75">
      <c r="A221" s="78"/>
      <c r="B221" s="79"/>
      <c r="C221" s="79"/>
      <c r="D221" s="79"/>
      <c r="E221" s="79"/>
      <c r="F221" s="79"/>
      <c r="G221" s="79"/>
      <c r="H221" s="79"/>
      <c r="I221" s="79"/>
    </row>
    <row r="222" spans="1:9" ht="12.75">
      <c r="A222" s="78"/>
      <c r="B222" s="79"/>
      <c r="C222" s="79"/>
      <c r="D222" s="79"/>
      <c r="E222" s="79"/>
      <c r="F222" s="79"/>
      <c r="G222" s="79"/>
      <c r="H222" s="79"/>
      <c r="I222" s="79"/>
    </row>
  </sheetData>
  <sheetProtection selectLockedCells="1" selectUnlockedCells="1"/>
  <mergeCells count="42">
    <mergeCell ref="A175:A179"/>
    <mergeCell ref="A142:A146"/>
    <mergeCell ref="A157:A159"/>
    <mergeCell ref="A160:A162"/>
    <mergeCell ref="A148:A152"/>
    <mergeCell ref="A154:A155"/>
    <mergeCell ref="A166:A172"/>
    <mergeCell ref="A139:A140"/>
    <mergeCell ref="H4:I4"/>
    <mergeCell ref="H5:I5"/>
    <mergeCell ref="G6:I6"/>
    <mergeCell ref="G7:I7"/>
    <mergeCell ref="G8:I8"/>
    <mergeCell ref="A10:I11"/>
    <mergeCell ref="C14:I14"/>
    <mergeCell ref="D15:I15"/>
    <mergeCell ref="D16:D18"/>
    <mergeCell ref="E16:F16"/>
    <mergeCell ref="H16:I16"/>
    <mergeCell ref="E17:E23"/>
    <mergeCell ref="F17:F23"/>
    <mergeCell ref="H17:H23"/>
    <mergeCell ref="I17:I23"/>
    <mergeCell ref="A25:I25"/>
    <mergeCell ref="A27:A28"/>
    <mergeCell ref="A36:A40"/>
    <mergeCell ref="A30:A31"/>
    <mergeCell ref="A32:A34"/>
    <mergeCell ref="A115:A121"/>
    <mergeCell ref="A42:A44"/>
    <mergeCell ref="A49:A55"/>
    <mergeCell ref="A63:A82"/>
    <mergeCell ref="A134:A136"/>
    <mergeCell ref="A46:A47"/>
    <mergeCell ref="A59:A61"/>
    <mergeCell ref="A111:A113"/>
    <mergeCell ref="A125:I125"/>
    <mergeCell ref="A130:A132"/>
    <mergeCell ref="A84:A85"/>
    <mergeCell ref="A87:A89"/>
    <mergeCell ref="A90:A92"/>
    <mergeCell ref="A104:A106"/>
  </mergeCells>
  <printOptions/>
  <pageMargins left="0.5972222222222222" right="0.522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steci</cp:lastModifiedBy>
  <cp:lastPrinted>2012-12-31T11:52:09Z</cp:lastPrinted>
  <dcterms:created xsi:type="dcterms:W3CDTF">2012-12-31T10:57:52Z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