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TAB 1" sheetId="1" r:id="rId1"/>
    <sheet name="Arkusz2" sheetId="2" r:id="rId2"/>
    <sheet name="Arkusz3" sheetId="3" r:id="rId3"/>
  </sheets>
  <definedNames>
    <definedName name="_xlnm.Print_Area" localSheetId="0">'TAB 1'!$A$1:$Q$70</definedName>
    <definedName name="_xlnm.Print_Titles" localSheetId="0">'TAB 1'!$14:$14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<sst xmlns="http://schemas.openxmlformats.org/spreadsheetml/2006/main" count="141" uniqueCount="92">
  <si>
    <t>Załącznik Nr 4</t>
  </si>
  <si>
    <t>do Uchwały Nr 51/V/07</t>
  </si>
  <si>
    <t>Rady Miasta Płocka</t>
  </si>
  <si>
    <t>z dnia  30 stycznia 2007 roku</t>
  </si>
  <si>
    <t xml:space="preserve">Wydatki * na programy i projekty realizowane ze środków pochodzących z funduszy strukturalnych i Funduszu Spójności </t>
  </si>
  <si>
    <t>Lp.</t>
  </si>
  <si>
    <t>Projekt</t>
  </si>
  <si>
    <t>Kategoria interwencji funduszy strukturalnych</t>
  </si>
  <si>
    <t xml:space="preserve"> </t>
  </si>
  <si>
    <t>Wydatki w okresie realizacji projektu (całkowita wartość projektu)</t>
  </si>
  <si>
    <t>w tym:</t>
  </si>
  <si>
    <t>Planowane wydatki</t>
  </si>
  <si>
    <t>Środki z budżetu krajowego</t>
  </si>
  <si>
    <t>Środki z budżetu UE</t>
  </si>
  <si>
    <t>2007 rok</t>
  </si>
  <si>
    <t>Wydatki razem</t>
  </si>
  <si>
    <t>z tego:</t>
  </si>
  <si>
    <t>Środki z budżetu krajowego**</t>
  </si>
  <si>
    <t>z tego źródła finansowania:</t>
  </si>
  <si>
    <t>Pożyczki i kredyty</t>
  </si>
  <si>
    <t>Obligacje</t>
  </si>
  <si>
    <t>Pozostałe**</t>
  </si>
  <si>
    <t>Pożyczki na prefinansowanie z budżetu państwa</t>
  </si>
  <si>
    <t>Pozostałe</t>
  </si>
  <si>
    <t>(6+7)</t>
  </si>
  <si>
    <t>(9+13)</t>
  </si>
  <si>
    <t>(10+11+12)</t>
  </si>
  <si>
    <t>(14+15+16+17)</t>
  </si>
  <si>
    <t>1</t>
  </si>
  <si>
    <t>Wydatki majątkowe razem</t>
  </si>
  <si>
    <t>3 Infrastruktura podstawowa;                   31 Infrastruktura transportowa                   312 Drogi</t>
  </si>
  <si>
    <t>1.1</t>
  </si>
  <si>
    <t>Program:</t>
  </si>
  <si>
    <t>Sektorowy Program Operacyjny Transport</t>
  </si>
  <si>
    <t>Priorytet: 2</t>
  </si>
  <si>
    <t>Bezpieczniejsza infrastruktura drogowa</t>
  </si>
  <si>
    <t>Działanie: 2.2</t>
  </si>
  <si>
    <t>Usprawnienie przejazdów drogami krajowymi przez miasta na prawach powiatu</t>
  </si>
  <si>
    <t>Nazwa projektu:</t>
  </si>
  <si>
    <t>„Budowa dróg dojazdowych (krajowych) do II przeprawy mostowej w Płocku – etap I Budowa odcinka I i II</t>
  </si>
  <si>
    <t>Razem wydatki</t>
  </si>
  <si>
    <t>600;  60015</t>
  </si>
  <si>
    <t>Lata poprzednie</t>
  </si>
  <si>
    <t>2008 rok</t>
  </si>
  <si>
    <t>2</t>
  </si>
  <si>
    <t>Wydatki bieżące razem</t>
  </si>
  <si>
    <t>X</t>
  </si>
  <si>
    <t>750, 801,
853</t>
  </si>
  <si>
    <t>2.1</t>
  </si>
  <si>
    <t>Sektorowy Program Operacyjny Rozwoju Zasobów Ludzkich 2004 – 2006</t>
  </si>
  <si>
    <t>Priorytet: 1</t>
  </si>
  <si>
    <t>Aktywna polityka rynku pracy oraz integracji zawodowej i społecznej</t>
  </si>
  <si>
    <t>Działanie: 1.4</t>
  </si>
  <si>
    <t>Integracja zawodowa i społeczna osób niepełnosprawnych</t>
  </si>
  <si>
    <t>„Od bierności do aktywności”</t>
  </si>
  <si>
    <t>853; 85395</t>
  </si>
  <si>
    <t>z tego: 2006 rok</t>
  </si>
  <si>
    <t>2.2</t>
  </si>
  <si>
    <t>Zintegrowany Program Rozwoju Regionalnego 2004 – 2006</t>
  </si>
  <si>
    <t>Wzmocnienie rozwoju zasobów ludzkich w regionach</t>
  </si>
  <si>
    <t>Wyrównanie szans edukacyjnych poprzez programy stypendialne</t>
  </si>
  <si>
    <t>„Ze stypendium po tytuł – program stypendialny na rok akademicki 2006/2007”</t>
  </si>
  <si>
    <t>803; 80309</t>
  </si>
  <si>
    <t>z tego: 2007 rok</t>
  </si>
  <si>
    <t>2.3</t>
  </si>
  <si>
    <t>„Ze stypendium ku dojrzałości – program stypendialny na rok szkolny 2006/2007”</t>
  </si>
  <si>
    <t>854; 85415</t>
  </si>
  <si>
    <t>2.4</t>
  </si>
  <si>
    <t>Działanie:2</t>
  </si>
  <si>
    <t>Promocja aktywnej polityki społecznej poprzez wsparcie grup szczególnego ryzyka</t>
  </si>
  <si>
    <t>Schemat</t>
  </si>
  <si>
    <t>Wspieranie osób z grup zagrożonych wykluczeniem społecznym</t>
  </si>
  <si>
    <t>„Światełko w tunelu EFS”</t>
  </si>
  <si>
    <t>852; 85295</t>
  </si>
  <si>
    <t>2.5</t>
  </si>
  <si>
    <t xml:space="preserve">INTERREG III B CADSES </t>
  </si>
  <si>
    <t>Wspieranie rozwoju przestrzennego i działań podejmowanych dla osiągnięcia spójności społeczno – gospodarczej</t>
  </si>
  <si>
    <t>Działanie: 1.2</t>
  </si>
  <si>
    <t>Kształtowanie rozwoju miast, wspieranie sieci miejskiej i współpracy miast</t>
  </si>
  <si>
    <t>ADHOC</t>
  </si>
  <si>
    <t>750;75023</t>
  </si>
  <si>
    <t>2.6</t>
  </si>
  <si>
    <t>URBACT</t>
  </si>
  <si>
    <t>Wymiana i rozpowszechnianie wiedzy</t>
  </si>
  <si>
    <t>Działanie: 2</t>
  </si>
  <si>
    <t>Kwalifikacje</t>
  </si>
  <si>
    <t>URBAMAS</t>
  </si>
  <si>
    <t>OGÓŁEM I+II</t>
  </si>
  <si>
    <t>*</t>
  </si>
  <si>
    <t>Wydatki obejmują wydatki bieżące i majątkowe (dotyczące inwestycji rocznych i ujętych w wieloletnim programie inwestycyjnym)</t>
  </si>
  <si>
    <t>**</t>
  </si>
  <si>
    <t>Środki własne JST, współfinansowane z budżetu państwa oraz inne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</si>
</sst>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"/>
  </numFmts>
  <fonts count="16">
    <font>
      <sz val="10"/>
      <name val="Arial"/>
      <family val="2"/>
    </font>
    <font>
      <sz val="11"/>
      <name val="Times New Roman"/>
      <family val="1"/>
    </font>
    <font>
      <b/>
      <i/>
      <sz val="20"/>
      <name val="Times New Roman"/>
      <family val="1"/>
    </font>
    <font>
      <i/>
      <sz val="20"/>
      <color indexed="8"/>
      <name val="Times New Roman"/>
      <family val="1"/>
    </font>
    <font>
      <b/>
      <sz val="22"/>
      <name val="Arial"/>
      <family val="2"/>
    </font>
    <font>
      <sz val="10"/>
      <name val="Tahoma"/>
      <family val="0"/>
    </font>
    <font>
      <b/>
      <sz val="11"/>
      <name val="Times New Roman"/>
      <family val="1"/>
    </font>
    <font>
      <sz val="10.5"/>
      <name val="Times New Roman"/>
      <family val="1"/>
    </font>
    <font>
      <sz val="10.5"/>
      <name val="Arial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2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4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3" fillId="2" borderId="0" xfId="0" applyFont="1" applyFill="1" applyAlignment="1">
      <alignment horizontal="right"/>
    </xf>
    <xf numFmtId="165" fontId="4" fillId="0" borderId="0" xfId="0" applyNumberFormat="1" applyFont="1" applyAlignment="1">
      <alignment horizontal="center" vertical="center"/>
    </xf>
    <xf numFmtId="165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/>
    </xf>
    <xf numFmtId="165" fontId="6" fillId="0" borderId="2" xfId="0" applyNumberFormat="1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 wrapText="1"/>
    </xf>
    <xf numFmtId="164" fontId="6" fillId="0" borderId="4" xfId="0" applyFont="1" applyBorder="1" applyAlignment="1">
      <alignment horizontal="center" vertical="center" wrapText="1"/>
    </xf>
    <xf numFmtId="164" fontId="6" fillId="0" borderId="5" xfId="0" applyFont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vertical="center" wrapText="1"/>
    </xf>
    <xf numFmtId="164" fontId="7" fillId="0" borderId="5" xfId="0" applyFont="1" applyBorder="1" applyAlignment="1">
      <alignment horizontal="center" vertical="center" wrapText="1"/>
    </xf>
    <xf numFmtId="164" fontId="7" fillId="0" borderId="6" xfId="0" applyFont="1" applyBorder="1" applyAlignment="1">
      <alignment horizontal="center" vertical="center" wrapText="1"/>
    </xf>
    <xf numFmtId="164" fontId="8" fillId="0" borderId="0" xfId="0" applyFont="1" applyAlignment="1">
      <alignment/>
    </xf>
    <xf numFmtId="165" fontId="9" fillId="0" borderId="7" xfId="0" applyNumberFormat="1" applyFont="1" applyBorder="1" applyAlignment="1">
      <alignment horizontal="center" vertical="center" wrapText="1"/>
    </xf>
    <xf numFmtId="164" fontId="9" fillId="0" borderId="5" xfId="0" applyFont="1" applyBorder="1" applyAlignment="1">
      <alignment horizontal="center" vertical="center" wrapText="1"/>
    </xf>
    <xf numFmtId="164" fontId="9" fillId="0" borderId="6" xfId="0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5" fontId="10" fillId="3" borderId="7" xfId="0" applyNumberFormat="1" applyFont="1" applyFill="1" applyBorder="1" applyAlignment="1">
      <alignment horizontal="center" vertical="center" wrapText="1"/>
    </xf>
    <xf numFmtId="164" fontId="10" fillId="3" borderId="5" xfId="0" applyFont="1" applyFill="1" applyBorder="1" applyAlignment="1">
      <alignment horizontal="left" vertical="center" wrapText="1"/>
    </xf>
    <xf numFmtId="166" fontId="9" fillId="3" borderId="5" xfId="0" applyNumberFormat="1" applyFont="1" applyFill="1" applyBorder="1" applyAlignment="1">
      <alignment horizontal="left" vertical="center" wrapText="1"/>
    </xf>
    <xf numFmtId="164" fontId="0" fillId="3" borderId="0" xfId="0" applyFill="1" applyAlignment="1">
      <alignment/>
    </xf>
    <xf numFmtId="166" fontId="10" fillId="3" borderId="5" xfId="0" applyNumberFormat="1" applyFont="1" applyFill="1" applyBorder="1" applyAlignment="1">
      <alignment horizontal="center" vertical="center" wrapText="1"/>
    </xf>
    <xf numFmtId="166" fontId="10" fillId="3" borderId="6" xfId="0" applyNumberFormat="1" applyFont="1" applyFill="1" applyBorder="1" applyAlignment="1">
      <alignment horizontal="center" vertical="center" wrapText="1"/>
    </xf>
    <xf numFmtId="164" fontId="0" fillId="3" borderId="0" xfId="0" applyFont="1" applyFill="1" applyAlignment="1">
      <alignment/>
    </xf>
    <xf numFmtId="165" fontId="1" fillId="0" borderId="7" xfId="0" applyNumberFormat="1" applyFont="1" applyBorder="1" applyAlignment="1">
      <alignment horizontal="center" vertical="center" wrapText="1"/>
    </xf>
    <xf numFmtId="164" fontId="11" fillId="0" borderId="5" xfId="0" applyFont="1" applyBorder="1" applyAlignment="1">
      <alignment horizontal="left" wrapText="1"/>
    </xf>
    <xf numFmtId="164" fontId="12" fillId="0" borderId="6" xfId="0" applyFont="1" applyBorder="1" applyAlignment="1">
      <alignment horizontal="center" vertical="center" wrapText="1"/>
    </xf>
    <xf numFmtId="164" fontId="11" fillId="0" borderId="5" xfId="0" applyFont="1" applyBorder="1" applyAlignment="1">
      <alignment horizontal="left"/>
    </xf>
    <xf numFmtId="164" fontId="1" fillId="0" borderId="5" xfId="0" applyFont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 wrapText="1"/>
    </xf>
    <xf numFmtId="166" fontId="1" fillId="0" borderId="6" xfId="0" applyNumberFormat="1" applyFont="1" applyBorder="1" applyAlignment="1">
      <alignment horizontal="center" vertical="center" wrapText="1"/>
    </xf>
    <xf numFmtId="164" fontId="11" fillId="0" borderId="8" xfId="0" applyFont="1" applyBorder="1" applyAlignment="1">
      <alignment horizontal="left"/>
    </xf>
    <xf numFmtId="165" fontId="10" fillId="3" borderId="9" xfId="0" applyNumberFormat="1" applyFont="1" applyFill="1" applyBorder="1" applyAlignment="1">
      <alignment horizontal="center" vertical="center" wrapText="1"/>
    </xf>
    <xf numFmtId="164" fontId="10" fillId="3" borderId="10" xfId="0" applyFont="1" applyFill="1" applyBorder="1" applyAlignment="1">
      <alignment vertical="center" wrapText="1"/>
    </xf>
    <xf numFmtId="164" fontId="10" fillId="3" borderId="10" xfId="0" applyFont="1" applyFill="1" applyBorder="1" applyAlignment="1">
      <alignment horizontal="center" vertical="center" wrapText="1"/>
    </xf>
    <xf numFmtId="166" fontId="10" fillId="3" borderId="10" xfId="0" applyNumberFormat="1" applyFont="1" applyFill="1" applyBorder="1" applyAlignment="1">
      <alignment horizontal="center" vertical="center" wrapText="1"/>
    </xf>
    <xf numFmtId="166" fontId="10" fillId="3" borderId="11" xfId="0" applyNumberFormat="1" applyFont="1" applyFill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164" fontId="12" fillId="0" borderId="6" xfId="0" applyFont="1" applyBorder="1" applyAlignment="1">
      <alignment horizontal="center" wrapText="1"/>
    </xf>
    <xf numFmtId="164" fontId="12" fillId="0" borderId="13" xfId="0" applyFont="1" applyBorder="1" applyAlignment="1">
      <alignment horizontal="center"/>
    </xf>
    <xf numFmtId="164" fontId="12" fillId="0" borderId="6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0" borderId="5" xfId="0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1" fillId="0" borderId="8" xfId="0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166" fontId="1" fillId="0" borderId="16" xfId="0" applyNumberFormat="1" applyFont="1" applyBorder="1" applyAlignment="1">
      <alignment horizontal="center"/>
    </xf>
    <xf numFmtId="164" fontId="0" fillId="0" borderId="17" xfId="0" applyBorder="1" applyAlignment="1">
      <alignment/>
    </xf>
    <xf numFmtId="165" fontId="1" fillId="0" borderId="18" xfId="0" applyNumberFormat="1" applyFont="1" applyBorder="1" applyAlignment="1">
      <alignment horizontal="center" vertical="center" wrapText="1"/>
    </xf>
    <xf numFmtId="164" fontId="11" fillId="0" borderId="5" xfId="0" applyFont="1" applyBorder="1" applyAlignment="1">
      <alignment wrapText="1"/>
    </xf>
    <xf numFmtId="164" fontId="11" fillId="0" borderId="5" xfId="0" applyFont="1" applyBorder="1" applyAlignment="1">
      <alignment/>
    </xf>
    <xf numFmtId="164" fontId="1" fillId="0" borderId="19" xfId="0" applyFont="1" applyBorder="1" applyAlignment="1">
      <alignment horizontal="center"/>
    </xf>
    <xf numFmtId="164" fontId="1" fillId="0" borderId="20" xfId="0" applyFont="1" applyBorder="1" applyAlignment="1">
      <alignment horizontal="center" vertical="center"/>
    </xf>
    <xf numFmtId="166" fontId="1" fillId="0" borderId="19" xfId="0" applyNumberFormat="1" applyFont="1" applyBorder="1" applyAlignment="1">
      <alignment horizontal="center"/>
    </xf>
    <xf numFmtId="166" fontId="1" fillId="0" borderId="21" xfId="0" applyNumberFormat="1" applyFont="1" applyBorder="1" applyAlignment="1">
      <alignment horizontal="center"/>
    </xf>
    <xf numFmtId="164" fontId="0" fillId="0" borderId="22" xfId="0" applyBorder="1" applyAlignment="1">
      <alignment/>
    </xf>
    <xf numFmtId="165" fontId="1" fillId="0" borderId="23" xfId="0" applyNumberFormat="1" applyFont="1" applyBorder="1" applyAlignment="1">
      <alignment horizontal="center" vertical="center" wrapText="1"/>
    </xf>
    <xf numFmtId="164" fontId="1" fillId="0" borderId="24" xfId="0" applyFont="1" applyBorder="1" applyAlignment="1">
      <alignment horizontal="center" vertical="center"/>
    </xf>
    <xf numFmtId="164" fontId="11" fillId="0" borderId="25" xfId="0" applyFont="1" applyBorder="1" applyAlignment="1">
      <alignment horizontal="left"/>
    </xf>
    <xf numFmtId="164" fontId="1" fillId="0" borderId="25" xfId="0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66" fontId="1" fillId="0" borderId="26" xfId="0" applyNumberFormat="1" applyFont="1" applyBorder="1" applyAlignment="1">
      <alignment horizontal="center"/>
    </xf>
    <xf numFmtId="164" fontId="0" fillId="0" borderId="27" xfId="0" applyBorder="1" applyAlignment="1">
      <alignment/>
    </xf>
    <xf numFmtId="165" fontId="1" fillId="0" borderId="28" xfId="0" applyNumberFormat="1" applyFont="1" applyBorder="1" applyAlignment="1">
      <alignment horizontal="center" vertical="center" wrapText="1"/>
    </xf>
    <xf numFmtId="164" fontId="12" fillId="0" borderId="29" xfId="0" applyFont="1" applyBorder="1" applyAlignment="1">
      <alignment horizontal="center" wrapText="1"/>
    </xf>
    <xf numFmtId="164" fontId="12" fillId="0" borderId="30" xfId="0" applyFont="1" applyBorder="1" applyAlignment="1">
      <alignment horizontal="center"/>
    </xf>
    <xf numFmtId="164" fontId="13" fillId="0" borderId="29" xfId="0" applyFont="1" applyBorder="1" applyAlignment="1">
      <alignment horizontal="center"/>
    </xf>
    <xf numFmtId="164" fontId="1" fillId="0" borderId="31" xfId="0" applyFont="1" applyFill="1" applyBorder="1" applyAlignment="1">
      <alignment horizontal="center" vertical="center"/>
    </xf>
    <xf numFmtId="164" fontId="1" fillId="0" borderId="32" xfId="0" applyFont="1" applyBorder="1" applyAlignment="1">
      <alignment horizontal="center"/>
    </xf>
    <xf numFmtId="166" fontId="1" fillId="0" borderId="32" xfId="0" applyNumberFormat="1" applyFont="1" applyBorder="1" applyAlignment="1">
      <alignment horizontal="center"/>
    </xf>
    <xf numFmtId="166" fontId="1" fillId="0" borderId="13" xfId="0" applyNumberFormat="1" applyFont="1" applyBorder="1" applyAlignment="1">
      <alignment horizontal="center"/>
    </xf>
    <xf numFmtId="165" fontId="1" fillId="0" borderId="33" xfId="0" applyNumberFormat="1" applyFont="1" applyBorder="1" applyAlignment="1">
      <alignment horizontal="center" vertical="center" wrapText="1"/>
    </xf>
    <xf numFmtId="164" fontId="12" fillId="0" borderId="32" xfId="0" applyFont="1" applyBorder="1" applyAlignment="1">
      <alignment horizontal="center"/>
    </xf>
    <xf numFmtId="165" fontId="14" fillId="3" borderId="34" xfId="0" applyNumberFormat="1" applyFont="1" applyFill="1" applyBorder="1" applyAlignment="1">
      <alignment vertical="center" wrapText="1"/>
    </xf>
    <xf numFmtId="164" fontId="14" fillId="3" borderId="35" xfId="0" applyFont="1" applyFill="1" applyBorder="1" applyAlignment="1">
      <alignment vertical="center"/>
    </xf>
    <xf numFmtId="166" fontId="14" fillId="3" borderId="35" xfId="0" applyNumberFormat="1" applyFont="1" applyFill="1" applyBorder="1" applyAlignment="1">
      <alignment horizontal="center" vertical="center" wrapText="1"/>
    </xf>
    <xf numFmtId="166" fontId="14" fillId="3" borderId="36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15" fillId="0" borderId="0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8"/>
  <sheetViews>
    <sheetView tabSelected="1" view="pageBreakPreview" zoomScale="75" zoomScaleNormal="50" zoomScaleSheetLayoutView="75" workbookViewId="0" topLeftCell="M1">
      <pane ySplit="4890" topLeftCell="C15" activePane="topLeft" state="split"/>
      <selection pane="topLeft" activeCell="N12" sqref="N12"/>
      <selection pane="bottomLeft" activeCell="M15" sqref="M15"/>
    </sheetView>
  </sheetViews>
  <sheetFormatPr defaultColWidth="12.57421875" defaultRowHeight="12.75"/>
  <cols>
    <col min="1" max="1" width="10.140625" style="1" customWidth="1"/>
    <col min="2" max="2" width="40.7109375" style="0" customWidth="1"/>
    <col min="3" max="3" width="20.421875" style="0" customWidth="1"/>
    <col min="4" max="4" width="14.00390625" style="0" customWidth="1"/>
    <col min="5" max="5" width="19.7109375" style="0" customWidth="1"/>
    <col min="6" max="6" width="17.8515625" style="0" customWidth="1"/>
    <col min="7" max="7" width="19.28125" style="0" customWidth="1"/>
    <col min="8" max="8" width="17.140625" style="0" customWidth="1"/>
    <col min="9" max="9" width="18.28125" style="0" customWidth="1"/>
    <col min="10" max="10" width="13.00390625" style="0" customWidth="1"/>
    <col min="11" max="11" width="15.28125" style="0" customWidth="1"/>
    <col min="12" max="12" width="22.8515625" style="0" customWidth="1"/>
    <col min="13" max="13" width="20.421875" style="0" customWidth="1"/>
    <col min="14" max="14" width="18.8515625" style="0" customWidth="1"/>
    <col min="15" max="15" width="16.421875" style="0" customWidth="1"/>
    <col min="16" max="16" width="23.28125" style="0" customWidth="1"/>
    <col min="17" max="17" width="30.57421875" style="0" customWidth="1"/>
    <col min="18" max="16384" width="11.57421875" style="0" customWidth="1"/>
  </cols>
  <sheetData>
    <row r="1" spans="1:17" ht="24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 t="s">
        <v>0</v>
      </c>
      <c r="N1" s="4"/>
      <c r="O1" s="4"/>
      <c r="P1" s="4"/>
      <c r="Q1" s="4"/>
    </row>
    <row r="2" spans="1:17" ht="21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5" t="s">
        <v>1</v>
      </c>
      <c r="N2" s="5"/>
      <c r="O2" s="5"/>
      <c r="P2" s="5"/>
      <c r="Q2" s="5"/>
    </row>
    <row r="3" spans="1:17" ht="24.7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5" t="s">
        <v>2</v>
      </c>
      <c r="N3" s="5"/>
      <c r="O3" s="5"/>
      <c r="P3" s="5"/>
      <c r="Q3" s="5"/>
    </row>
    <row r="4" spans="1:17" ht="24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5" t="s">
        <v>3</v>
      </c>
      <c r="N4" s="5"/>
      <c r="O4" s="5"/>
      <c r="P4" s="5"/>
      <c r="Q4" s="5"/>
    </row>
    <row r="5" spans="1:17" ht="30.75" customHeight="1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s="8" customFormat="1" ht="12" customHeight="1">
      <c r="A6" s="7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13.5">
      <c r="A7" s="10" t="s">
        <v>5</v>
      </c>
      <c r="B7" s="11" t="s">
        <v>6</v>
      </c>
      <c r="C7" s="11" t="s">
        <v>7</v>
      </c>
      <c r="D7" s="11" t="s">
        <v>8</v>
      </c>
      <c r="E7" s="11" t="s">
        <v>9</v>
      </c>
      <c r="F7" s="11" t="s">
        <v>10</v>
      </c>
      <c r="G7" s="11"/>
      <c r="H7" s="12" t="s">
        <v>11</v>
      </c>
      <c r="I7" s="12"/>
      <c r="J7" s="12"/>
      <c r="K7" s="12"/>
      <c r="L7" s="12"/>
      <c r="M7" s="12"/>
      <c r="N7" s="12"/>
      <c r="O7" s="12"/>
      <c r="P7" s="12"/>
      <c r="Q7" s="12"/>
    </row>
    <row r="8" spans="1:17" ht="13.5">
      <c r="A8" s="10"/>
      <c r="B8" s="11"/>
      <c r="C8" s="11"/>
      <c r="D8" s="11"/>
      <c r="E8" s="11"/>
      <c r="F8" s="13" t="s">
        <v>12</v>
      </c>
      <c r="G8" s="13" t="s">
        <v>13</v>
      </c>
      <c r="H8" s="14" t="s">
        <v>14</v>
      </c>
      <c r="I8" s="14"/>
      <c r="J8" s="14"/>
      <c r="K8" s="14"/>
      <c r="L8" s="14"/>
      <c r="M8" s="14"/>
      <c r="N8" s="14"/>
      <c r="O8" s="14"/>
      <c r="P8" s="14"/>
      <c r="Q8" s="14"/>
    </row>
    <row r="9" spans="1:17" ht="13.5">
      <c r="A9" s="10"/>
      <c r="B9" s="11"/>
      <c r="C9" s="11"/>
      <c r="D9" s="11"/>
      <c r="E9" s="11"/>
      <c r="F9" s="11"/>
      <c r="G9" s="11"/>
      <c r="H9" s="13" t="s">
        <v>15</v>
      </c>
      <c r="I9" s="14" t="s">
        <v>16</v>
      </c>
      <c r="J9" s="14"/>
      <c r="K9" s="14"/>
      <c r="L9" s="14"/>
      <c r="M9" s="14"/>
      <c r="N9" s="14"/>
      <c r="O9" s="14"/>
      <c r="P9" s="14"/>
      <c r="Q9" s="14"/>
    </row>
    <row r="10" spans="1:17" ht="13.5">
      <c r="A10" s="10"/>
      <c r="B10" s="11"/>
      <c r="C10" s="11"/>
      <c r="D10" s="11"/>
      <c r="E10" s="11"/>
      <c r="F10" s="11"/>
      <c r="G10" s="11"/>
      <c r="H10" s="11"/>
      <c r="I10" s="13" t="s">
        <v>17</v>
      </c>
      <c r="J10" s="13"/>
      <c r="K10" s="13"/>
      <c r="L10" s="13"/>
      <c r="M10" s="14" t="s">
        <v>13</v>
      </c>
      <c r="N10" s="14"/>
      <c r="O10" s="14"/>
      <c r="P10" s="14"/>
      <c r="Q10" s="14"/>
    </row>
    <row r="11" spans="1:17" ht="13.5">
      <c r="A11" s="10"/>
      <c r="B11" s="11"/>
      <c r="C11" s="11"/>
      <c r="D11" s="11"/>
      <c r="E11" s="11"/>
      <c r="F11" s="11"/>
      <c r="G11" s="11"/>
      <c r="H11" s="11"/>
      <c r="I11" s="13" t="s">
        <v>15</v>
      </c>
      <c r="J11" s="13" t="s">
        <v>18</v>
      </c>
      <c r="K11" s="13"/>
      <c r="L11" s="13"/>
      <c r="M11" s="13" t="s">
        <v>15</v>
      </c>
      <c r="N11" s="14" t="s">
        <v>18</v>
      </c>
      <c r="O11" s="14"/>
      <c r="P11" s="14"/>
      <c r="Q11" s="14"/>
    </row>
    <row r="12" spans="1:17" ht="74.25" customHeight="1">
      <c r="A12" s="10"/>
      <c r="B12" s="11"/>
      <c r="C12" s="11"/>
      <c r="D12" s="11"/>
      <c r="E12" s="11"/>
      <c r="F12" s="11"/>
      <c r="G12" s="11"/>
      <c r="H12" s="11"/>
      <c r="I12" s="11"/>
      <c r="J12" s="13" t="s">
        <v>19</v>
      </c>
      <c r="K12" s="13" t="s">
        <v>20</v>
      </c>
      <c r="L12" s="13" t="s">
        <v>21</v>
      </c>
      <c r="M12" s="13"/>
      <c r="N12" s="13" t="s">
        <v>22</v>
      </c>
      <c r="O12" s="13" t="s">
        <v>19</v>
      </c>
      <c r="P12" s="13" t="s">
        <v>20</v>
      </c>
      <c r="Q12" s="14" t="s">
        <v>23</v>
      </c>
    </row>
    <row r="13" spans="1:17" s="18" customFormat="1" ht="17.25" customHeight="1">
      <c r="A13" s="15"/>
      <c r="B13" s="16"/>
      <c r="C13" s="16"/>
      <c r="D13" s="16"/>
      <c r="E13" s="16" t="s">
        <v>24</v>
      </c>
      <c r="F13" s="16"/>
      <c r="G13" s="16"/>
      <c r="H13" s="16" t="s">
        <v>25</v>
      </c>
      <c r="I13" s="16" t="s">
        <v>26</v>
      </c>
      <c r="J13" s="16"/>
      <c r="K13" s="16"/>
      <c r="L13" s="16" t="s">
        <v>27</v>
      </c>
      <c r="M13" s="16"/>
      <c r="N13" s="16"/>
      <c r="O13" s="16"/>
      <c r="P13" s="16"/>
      <c r="Q13" s="17"/>
    </row>
    <row r="14" spans="1:17" s="22" customFormat="1" ht="13.5" customHeight="1">
      <c r="A14" s="19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  <c r="J14" s="20">
        <v>10</v>
      </c>
      <c r="K14" s="20">
        <v>11</v>
      </c>
      <c r="L14" s="20">
        <v>12</v>
      </c>
      <c r="M14" s="20">
        <v>13</v>
      </c>
      <c r="N14" s="20">
        <v>14</v>
      </c>
      <c r="O14" s="20">
        <v>15</v>
      </c>
      <c r="P14" s="20">
        <v>16</v>
      </c>
      <c r="Q14" s="21">
        <v>17</v>
      </c>
    </row>
    <row r="15" spans="1:17" s="29" customFormat="1" ht="60.75" customHeight="1">
      <c r="A15" s="23" t="s">
        <v>28</v>
      </c>
      <c r="B15" s="24" t="s">
        <v>29</v>
      </c>
      <c r="C15" s="25" t="s">
        <v>30</v>
      </c>
      <c r="D15" s="26"/>
      <c r="E15" s="27">
        <f>F15+G15</f>
        <v>136403435.07999998</v>
      </c>
      <c r="F15" s="27">
        <f>F20</f>
        <v>45081432.64</v>
      </c>
      <c r="G15" s="27">
        <v>91322002.44</v>
      </c>
      <c r="H15" s="27">
        <f>H20</f>
        <v>33246814.96</v>
      </c>
      <c r="I15" s="27">
        <f>I20</f>
        <v>4500000</v>
      </c>
      <c r="J15" s="27">
        <f>J20</f>
        <v>0</v>
      </c>
      <c r="K15" s="27">
        <f>K20</f>
        <v>0</v>
      </c>
      <c r="L15" s="27">
        <f>L20</f>
        <v>4500000</v>
      </c>
      <c r="M15" s="27">
        <f>M20</f>
        <v>28746814.96</v>
      </c>
      <c r="N15" s="27">
        <f>N20</f>
        <v>28746814.96</v>
      </c>
      <c r="O15" s="27">
        <f>O20</f>
        <v>0</v>
      </c>
      <c r="P15" s="27">
        <f>P20</f>
        <v>0</v>
      </c>
      <c r="Q15" s="28">
        <f>Q20</f>
        <v>0</v>
      </c>
    </row>
    <row r="16" spans="1:17" s="22" customFormat="1" ht="26.25" customHeight="1">
      <c r="A16" s="30" t="s">
        <v>31</v>
      </c>
      <c r="B16" s="31" t="s">
        <v>32</v>
      </c>
      <c r="C16" s="32" t="s">
        <v>33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1:17" s="22" customFormat="1" ht="26.25" customHeight="1">
      <c r="A17" s="30"/>
      <c r="B17" s="33" t="s">
        <v>34</v>
      </c>
      <c r="C17" s="32" t="s">
        <v>35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s="22" customFormat="1" ht="26.25" customHeight="1">
      <c r="A18" s="30"/>
      <c r="B18" s="33" t="s">
        <v>36</v>
      </c>
      <c r="C18" s="32" t="s">
        <v>37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s="22" customFormat="1" ht="26.25" customHeight="1">
      <c r="A19" s="30"/>
      <c r="B19" s="33" t="s">
        <v>38</v>
      </c>
      <c r="C19" s="32" t="s">
        <v>39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 s="22" customFormat="1" ht="26.25" customHeight="1">
      <c r="A20" s="30"/>
      <c r="B20" s="33" t="s">
        <v>40</v>
      </c>
      <c r="C20" s="34"/>
      <c r="D20" s="35" t="s">
        <v>41</v>
      </c>
      <c r="E20" s="36">
        <f>SUM(E21:E23)</f>
        <v>136403435.08</v>
      </c>
      <c r="F20" s="36">
        <f>SUM(F21:F23)</f>
        <v>45081432.64</v>
      </c>
      <c r="G20" s="36">
        <f>SUM(G21:G23)</f>
        <v>91322002.44</v>
      </c>
      <c r="H20" s="36">
        <f>I20+M20</f>
        <v>33246814.96</v>
      </c>
      <c r="I20" s="36">
        <f>J20+K20+L20</f>
        <v>4500000</v>
      </c>
      <c r="J20" s="36">
        <f>SUM(J21:J23)</f>
        <v>0</v>
      </c>
      <c r="K20" s="36">
        <f>SUM(K21:K23)</f>
        <v>0</v>
      </c>
      <c r="L20" s="36">
        <f>SUM(L21:L23)</f>
        <v>4500000</v>
      </c>
      <c r="M20" s="36">
        <f>N20+O20+P20+Q20</f>
        <v>28746814.96</v>
      </c>
      <c r="N20" s="36">
        <f>SUM(N21:N23)</f>
        <v>28746814.96</v>
      </c>
      <c r="O20" s="36">
        <f>SUM(O21:O23)</f>
        <v>0</v>
      </c>
      <c r="P20" s="36">
        <f>SUM(P21:P23)</f>
        <v>0</v>
      </c>
      <c r="Q20" s="37">
        <f>SUM(Q21:Q23)</f>
        <v>0</v>
      </c>
    </row>
    <row r="21" spans="1:17" s="22" customFormat="1" ht="26.25" customHeight="1">
      <c r="A21" s="30"/>
      <c r="B21" s="33" t="s">
        <v>42</v>
      </c>
      <c r="C21" s="34"/>
      <c r="D21" s="35"/>
      <c r="E21" s="36">
        <f>F21+G21</f>
        <v>103156620.12</v>
      </c>
      <c r="F21" s="36">
        <f>40966014.5-384581.86</f>
        <v>40581432.64</v>
      </c>
      <c r="G21" s="36">
        <v>62575187.48</v>
      </c>
      <c r="H21" s="36">
        <f>I21+M21</f>
        <v>0</v>
      </c>
      <c r="I21" s="36">
        <f>J21+K21+L21</f>
        <v>0</v>
      </c>
      <c r="J21" s="36"/>
      <c r="K21" s="36"/>
      <c r="L21" s="36"/>
      <c r="M21" s="36"/>
      <c r="N21" s="36"/>
      <c r="O21" s="36"/>
      <c r="P21" s="36"/>
      <c r="Q21" s="37"/>
    </row>
    <row r="22" spans="1:17" s="22" customFormat="1" ht="26.25" customHeight="1">
      <c r="A22" s="30"/>
      <c r="B22" s="33" t="s">
        <v>14</v>
      </c>
      <c r="C22" s="34"/>
      <c r="D22" s="35"/>
      <c r="E22" s="36">
        <f>F22+G22</f>
        <v>33246814.96</v>
      </c>
      <c r="F22" s="36">
        <v>4500000</v>
      </c>
      <c r="G22" s="36">
        <v>28746814.96</v>
      </c>
      <c r="H22" s="36">
        <f>I22+M22</f>
        <v>33246814.96</v>
      </c>
      <c r="I22" s="36">
        <v>4500000</v>
      </c>
      <c r="J22" s="36"/>
      <c r="K22" s="36"/>
      <c r="L22" s="36">
        <v>4500000</v>
      </c>
      <c r="M22" s="36">
        <f>N22+O22+P22+Q22</f>
        <v>28746814.96</v>
      </c>
      <c r="N22" s="36">
        <f>28549978.27+196836.69</f>
        <v>28746814.96</v>
      </c>
      <c r="O22" s="36"/>
      <c r="P22" s="36"/>
      <c r="Q22" s="37"/>
    </row>
    <row r="23" spans="1:17" s="22" customFormat="1" ht="26.25" customHeight="1">
      <c r="A23" s="30"/>
      <c r="B23" s="38" t="s">
        <v>43</v>
      </c>
      <c r="C23" s="34"/>
      <c r="D23" s="35"/>
      <c r="E23" s="36"/>
      <c r="F23" s="36"/>
      <c r="G23" s="36"/>
      <c r="H23" s="36">
        <f>I23+M23</f>
        <v>0</v>
      </c>
      <c r="I23" s="36">
        <f>J23+K23+L23</f>
        <v>0</v>
      </c>
      <c r="J23" s="36"/>
      <c r="K23" s="36"/>
      <c r="L23" s="36"/>
      <c r="M23" s="36"/>
      <c r="N23" s="36"/>
      <c r="O23" s="36"/>
      <c r="P23" s="36"/>
      <c r="Q23" s="37"/>
    </row>
    <row r="24" spans="1:17" ht="42" customHeight="1">
      <c r="A24" s="39" t="s">
        <v>44</v>
      </c>
      <c r="B24" s="40" t="s">
        <v>45</v>
      </c>
      <c r="C24" s="41" t="s">
        <v>46</v>
      </c>
      <c r="D24" s="41" t="s">
        <v>47</v>
      </c>
      <c r="E24" s="42">
        <f>E29+E37+E43+E50+E57+E65</f>
        <v>3005438.2199999997</v>
      </c>
      <c r="F24" s="42">
        <f>F29+F37+F43+F50+F57+F65</f>
        <v>779081.24</v>
      </c>
      <c r="G24" s="42">
        <f>G29+G37+G43+G50+G57+G65</f>
        <v>2226356.98</v>
      </c>
      <c r="H24" s="42">
        <f>H29+H37+H43+H50+H57+H65</f>
        <v>1945440.84</v>
      </c>
      <c r="I24" s="42">
        <f>I29+I37+I43+I50+I57+I65</f>
        <v>521973.29000000004</v>
      </c>
      <c r="J24" s="42">
        <f>J29+J37+J43+J50+J57</f>
        <v>0</v>
      </c>
      <c r="K24" s="42">
        <f>K29+K37+K43+K50+K57</f>
        <v>0</v>
      </c>
      <c r="L24" s="42">
        <f>L29+L37+L43+L50+L57+L65</f>
        <v>521973.29000000004</v>
      </c>
      <c r="M24" s="42">
        <f>M29+M37+M43+M50+M57+M65</f>
        <v>1423467.55</v>
      </c>
      <c r="N24" s="42">
        <f>N29+N37+N43+N50+N57</f>
        <v>0</v>
      </c>
      <c r="O24" s="42">
        <f>O29+O37+O43+O50+O57</f>
        <v>0</v>
      </c>
      <c r="P24" s="42">
        <f>P29+P37+P43+P50+P57</f>
        <v>0</v>
      </c>
      <c r="Q24" s="43">
        <f>Q29+Q37+Q43+Q50+Q57+Q65</f>
        <v>1423467.55</v>
      </c>
    </row>
    <row r="25" spans="1:17" ht="26.25" customHeight="1">
      <c r="A25" s="44" t="s">
        <v>48</v>
      </c>
      <c r="B25" s="31" t="s">
        <v>32</v>
      </c>
      <c r="C25" s="45" t="s">
        <v>49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</row>
    <row r="26" spans="1:17" ht="26.25" customHeight="1">
      <c r="A26" s="44"/>
      <c r="B26" s="33" t="s">
        <v>50</v>
      </c>
      <c r="C26" s="45" t="s">
        <v>51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</row>
    <row r="27" spans="1:17" ht="26.25" customHeight="1">
      <c r="A27" s="44"/>
      <c r="B27" s="33" t="s">
        <v>52</v>
      </c>
      <c r="C27" s="46" t="s">
        <v>53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</row>
    <row r="28" spans="1:17" ht="26.25" customHeight="1">
      <c r="A28" s="44"/>
      <c r="B28" s="33" t="s">
        <v>38</v>
      </c>
      <c r="C28" s="47" t="s">
        <v>54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1:17" s="52" customFormat="1" ht="26.25" customHeight="1">
      <c r="A29" s="44"/>
      <c r="B29" s="33" t="s">
        <v>40</v>
      </c>
      <c r="C29" s="48"/>
      <c r="D29" s="49" t="s">
        <v>55</v>
      </c>
      <c r="E29" s="50">
        <f>SUM(E30:E32)</f>
        <v>670144.8</v>
      </c>
      <c r="F29" s="50">
        <f>F30+F31+F32</f>
        <v>188913.82</v>
      </c>
      <c r="G29" s="50">
        <f>G30+G31+G32</f>
        <v>481230.98</v>
      </c>
      <c r="H29" s="50">
        <f>SUM(H30:H32)</f>
        <v>303048.62</v>
      </c>
      <c r="I29" s="50">
        <f>SUM(I30:I32)</f>
        <v>85429.41</v>
      </c>
      <c r="J29" s="50">
        <f>SUM(J30:J32)</f>
        <v>0</v>
      </c>
      <c r="K29" s="50">
        <f>SUM(K30:K32)</f>
        <v>0</v>
      </c>
      <c r="L29" s="50">
        <f>SUM(L30:L32)</f>
        <v>85429.41</v>
      </c>
      <c r="M29" s="50">
        <f>SUM(M30:M32)</f>
        <v>217619.21</v>
      </c>
      <c r="N29" s="50">
        <f>SUM(N30:N32)</f>
        <v>0</v>
      </c>
      <c r="O29" s="50">
        <f>SUM(O30:O32)</f>
        <v>0</v>
      </c>
      <c r="P29" s="50">
        <f>SUM(P30:P32)</f>
        <v>0</v>
      </c>
      <c r="Q29" s="51">
        <f>SUM(Q30:Q32)</f>
        <v>217619.21</v>
      </c>
    </row>
    <row r="30" spans="1:17" s="53" customFormat="1" ht="26.25" customHeight="1">
      <c r="A30" s="44"/>
      <c r="B30" s="33" t="s">
        <v>56</v>
      </c>
      <c r="C30" s="48"/>
      <c r="D30" s="49"/>
      <c r="E30" s="50">
        <f>F30+G30</f>
        <v>333761.86</v>
      </c>
      <c r="F30" s="50">
        <v>94087.47</v>
      </c>
      <c r="G30" s="50">
        <v>239674.39</v>
      </c>
      <c r="H30" s="50"/>
      <c r="I30" s="50"/>
      <c r="J30" s="50"/>
      <c r="K30" s="50"/>
      <c r="L30" s="50"/>
      <c r="M30" s="50"/>
      <c r="N30" s="50"/>
      <c r="O30" s="50"/>
      <c r="P30" s="50"/>
      <c r="Q30" s="51"/>
    </row>
    <row r="31" spans="1:17" s="53" customFormat="1" ht="26.25" customHeight="1">
      <c r="A31" s="44"/>
      <c r="B31" s="33" t="s">
        <v>14</v>
      </c>
      <c r="C31" s="48"/>
      <c r="D31" s="49"/>
      <c r="E31" s="50">
        <f>F31+G31</f>
        <v>303048.62</v>
      </c>
      <c r="F31" s="50">
        <v>85429.41</v>
      </c>
      <c r="G31" s="50">
        <v>217619.21</v>
      </c>
      <c r="H31" s="50">
        <f>I31+M31</f>
        <v>303048.62</v>
      </c>
      <c r="I31" s="50">
        <f>J31+K31+L31</f>
        <v>85429.41</v>
      </c>
      <c r="J31" s="50">
        <v>0</v>
      </c>
      <c r="K31" s="50">
        <v>0</v>
      </c>
      <c r="L31" s="50">
        <v>85429.41</v>
      </c>
      <c r="M31" s="50">
        <f>SUM(N31:Q31)</f>
        <v>217619.21</v>
      </c>
      <c r="N31" s="50">
        <v>0</v>
      </c>
      <c r="O31" s="50">
        <v>0</v>
      </c>
      <c r="P31" s="50">
        <v>0</v>
      </c>
      <c r="Q31" s="51">
        <v>217619.21</v>
      </c>
    </row>
    <row r="32" spans="1:17" s="57" customFormat="1" ht="26.25" customHeight="1">
      <c r="A32" s="44"/>
      <c r="B32" s="38" t="s">
        <v>43</v>
      </c>
      <c r="C32" s="54"/>
      <c r="D32" s="49"/>
      <c r="E32" s="55">
        <f>F32+G32</f>
        <v>33334.32</v>
      </c>
      <c r="F32" s="55">
        <v>9396.94</v>
      </c>
      <c r="G32" s="55">
        <v>23937.38</v>
      </c>
      <c r="H32" s="55"/>
      <c r="I32" s="55"/>
      <c r="J32" s="55"/>
      <c r="K32" s="55"/>
      <c r="L32" s="55"/>
      <c r="M32" s="55"/>
      <c r="N32" s="55"/>
      <c r="O32" s="55"/>
      <c r="P32" s="55"/>
      <c r="Q32" s="56"/>
    </row>
    <row r="33" spans="1:17" ht="26.25" customHeight="1">
      <c r="A33" s="58" t="s">
        <v>57</v>
      </c>
      <c r="B33" s="59" t="s">
        <v>32</v>
      </c>
      <c r="C33" s="45" t="s">
        <v>58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1:17" ht="26.25" customHeight="1">
      <c r="A34" s="58"/>
      <c r="B34" s="60" t="s">
        <v>34</v>
      </c>
      <c r="C34" s="45" t="s">
        <v>59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1:17" ht="26.25" customHeight="1">
      <c r="A35" s="58"/>
      <c r="B35" s="60" t="s">
        <v>36</v>
      </c>
      <c r="C35" s="46" t="s">
        <v>60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1:17" ht="26.25" customHeight="1">
      <c r="A36" s="58"/>
      <c r="B36" s="60" t="s">
        <v>38</v>
      </c>
      <c r="C36" s="47" t="s">
        <v>61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1:17" s="52" customFormat="1" ht="26.25" customHeight="1">
      <c r="A37" s="58"/>
      <c r="B37" s="33" t="s">
        <v>40</v>
      </c>
      <c r="C37" s="61"/>
      <c r="D37" s="62" t="s">
        <v>62</v>
      </c>
      <c r="E37" s="50">
        <f>SUM(E38:E38)</f>
        <v>49850</v>
      </c>
      <c r="F37" s="50">
        <f>SUM(F38:F38)</f>
        <v>12462.5</v>
      </c>
      <c r="G37" s="50">
        <f>SUM(G38:G38)</f>
        <v>37387.5</v>
      </c>
      <c r="H37" s="63">
        <f>SUM(H38:H38)</f>
        <v>49850</v>
      </c>
      <c r="I37" s="63">
        <f>SUM(I38)</f>
        <v>12462.5</v>
      </c>
      <c r="J37" s="63">
        <f>SUM(J38)</f>
        <v>0</v>
      </c>
      <c r="K37" s="63">
        <f>SUM(K38)</f>
        <v>0</v>
      </c>
      <c r="L37" s="63">
        <f>SUM(L38)</f>
        <v>12462.5</v>
      </c>
      <c r="M37" s="63">
        <f>SUM(M38)</f>
        <v>37387.5</v>
      </c>
      <c r="N37" s="63">
        <f>SUM(N38)</f>
        <v>0</v>
      </c>
      <c r="O37" s="63">
        <f>SUM(O38)</f>
        <v>0</v>
      </c>
      <c r="P37" s="63">
        <f>SUM(P38)</f>
        <v>0</v>
      </c>
      <c r="Q37" s="64">
        <f>SUM(Q38)</f>
        <v>37387.5</v>
      </c>
    </row>
    <row r="38" spans="1:17" s="65" customFormat="1" ht="26.25" customHeight="1">
      <c r="A38" s="58"/>
      <c r="B38" s="38" t="s">
        <v>63</v>
      </c>
      <c r="C38" s="54"/>
      <c r="D38" s="62"/>
      <c r="E38" s="55">
        <f>SUM(F38:G38)</f>
        <v>49850</v>
      </c>
      <c r="F38" s="55">
        <v>12462.5</v>
      </c>
      <c r="G38" s="55">
        <v>37387.5</v>
      </c>
      <c r="H38" s="55">
        <f>I38+M38</f>
        <v>49850</v>
      </c>
      <c r="I38" s="55">
        <f>J38+K38+L38</f>
        <v>12462.5</v>
      </c>
      <c r="J38" s="55">
        <v>0</v>
      </c>
      <c r="K38" s="55">
        <v>0</v>
      </c>
      <c r="L38" s="55">
        <v>12462.5</v>
      </c>
      <c r="M38" s="55">
        <f>N38+O38+P38+Q38</f>
        <v>37387.5</v>
      </c>
      <c r="N38" s="55">
        <v>0</v>
      </c>
      <c r="O38" s="55">
        <v>0</v>
      </c>
      <c r="P38" s="55">
        <v>0</v>
      </c>
      <c r="Q38" s="56">
        <v>37387.5</v>
      </c>
    </row>
    <row r="39" spans="1:17" ht="26.25" customHeight="1">
      <c r="A39" s="66" t="s">
        <v>64</v>
      </c>
      <c r="B39" s="59" t="s">
        <v>32</v>
      </c>
      <c r="C39" s="45" t="s">
        <v>58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1:17" ht="26.25" customHeight="1">
      <c r="A40" s="66"/>
      <c r="B40" s="60" t="s">
        <v>34</v>
      </c>
      <c r="C40" s="45" t="s">
        <v>59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1:17" ht="26.25" customHeight="1">
      <c r="A41" s="66"/>
      <c r="B41" s="60" t="s">
        <v>36</v>
      </c>
      <c r="C41" s="46" t="s">
        <v>60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</row>
    <row r="42" spans="1:17" ht="26.25" customHeight="1">
      <c r="A42" s="66"/>
      <c r="B42" s="33" t="s">
        <v>38</v>
      </c>
      <c r="C42" s="47" t="s">
        <v>65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1:17" s="52" customFormat="1" ht="26.25" customHeight="1">
      <c r="A43" s="66"/>
      <c r="B43" s="33" t="s">
        <v>40</v>
      </c>
      <c r="C43" s="61"/>
      <c r="D43" s="67" t="s">
        <v>66</v>
      </c>
      <c r="E43" s="50">
        <f>SUM(E44:E44)</f>
        <v>717600</v>
      </c>
      <c r="F43" s="50">
        <f>SUM(F44:F44)</f>
        <v>230780.16</v>
      </c>
      <c r="G43" s="50">
        <f>SUM(G44:G44)</f>
        <v>486819.84</v>
      </c>
      <c r="H43" s="63">
        <f>SUM(H44)</f>
        <v>717600</v>
      </c>
      <c r="I43" s="63">
        <f>SUM(I44)</f>
        <v>230780.16</v>
      </c>
      <c r="J43" s="63">
        <f>SUM(J44)</f>
        <v>0</v>
      </c>
      <c r="K43" s="63">
        <f>SUM(K44)</f>
        <v>0</v>
      </c>
      <c r="L43" s="63">
        <f>SUM(L44)</f>
        <v>230780.16</v>
      </c>
      <c r="M43" s="63">
        <f>SUM(M44)</f>
        <v>486819.84</v>
      </c>
      <c r="N43" s="63">
        <f>SUM(N44)</f>
        <v>0</v>
      </c>
      <c r="O43" s="63">
        <f>SUM(O44)</f>
        <v>0</v>
      </c>
      <c r="P43" s="63">
        <f>SUM(P44)</f>
        <v>0</v>
      </c>
      <c r="Q43" s="64">
        <f>SUM(Q44)</f>
        <v>486819.84</v>
      </c>
    </row>
    <row r="44" spans="1:17" s="72" customFormat="1" ht="26.25" customHeight="1">
      <c r="A44" s="66"/>
      <c r="B44" s="68" t="s">
        <v>63</v>
      </c>
      <c r="C44" s="69"/>
      <c r="D44" s="67"/>
      <c r="E44" s="70">
        <f>SUM(F44:G44)</f>
        <v>717600</v>
      </c>
      <c r="F44" s="70">
        <v>230780.16</v>
      </c>
      <c r="G44" s="70">
        <v>486819.84</v>
      </c>
      <c r="H44" s="70">
        <f>I44+M44</f>
        <v>717600</v>
      </c>
      <c r="I44" s="70">
        <f>J44+K44+L44</f>
        <v>230780.16</v>
      </c>
      <c r="J44" s="70">
        <v>0</v>
      </c>
      <c r="K44" s="70">
        <v>0</v>
      </c>
      <c r="L44" s="70">
        <v>230780.16</v>
      </c>
      <c r="M44" s="70">
        <f>N44+O44+P44+Q44</f>
        <v>486819.84</v>
      </c>
      <c r="N44" s="70">
        <v>0</v>
      </c>
      <c r="O44" s="70">
        <v>0</v>
      </c>
      <c r="P44" s="70">
        <v>0</v>
      </c>
      <c r="Q44" s="71">
        <v>486819.84</v>
      </c>
    </row>
    <row r="45" spans="1:17" ht="26.25" customHeight="1">
      <c r="A45" s="73" t="s">
        <v>67</v>
      </c>
      <c r="B45" s="31" t="s">
        <v>32</v>
      </c>
      <c r="C45" s="74" t="s">
        <v>49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46" spans="1:17" ht="26.25" customHeight="1">
      <c r="A46" s="73"/>
      <c r="B46" s="33" t="s">
        <v>50</v>
      </c>
      <c r="C46" s="74" t="s">
        <v>51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</row>
    <row r="47" spans="1:17" ht="26.25" customHeight="1">
      <c r="A47" s="73"/>
      <c r="B47" s="33" t="s">
        <v>68</v>
      </c>
      <c r="C47" s="75" t="s">
        <v>69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</row>
    <row r="48" spans="1:17" ht="26.25" customHeight="1">
      <c r="A48" s="73"/>
      <c r="B48" s="33" t="s">
        <v>70</v>
      </c>
      <c r="C48" s="75" t="s">
        <v>71</v>
      </c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</row>
    <row r="49" spans="1:17" ht="26.25" customHeight="1">
      <c r="A49" s="73"/>
      <c r="B49" s="33" t="s">
        <v>38</v>
      </c>
      <c r="C49" s="76" t="s">
        <v>72</v>
      </c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52" customFormat="1" ht="26.25" customHeight="1">
      <c r="A50" s="73"/>
      <c r="B50" s="33" t="s">
        <v>40</v>
      </c>
      <c r="C50" s="61"/>
      <c r="D50" s="77" t="s">
        <v>73</v>
      </c>
      <c r="E50" s="50">
        <f>SUM(F50:G50)</f>
        <v>945330</v>
      </c>
      <c r="F50" s="50">
        <f>SUM(F51:F52)</f>
        <v>189066</v>
      </c>
      <c r="G50" s="50">
        <f>SUM(G51:G52)</f>
        <v>756264</v>
      </c>
      <c r="H50" s="63">
        <f>SUM(H51:H52)</f>
        <v>502892.22</v>
      </c>
      <c r="I50" s="63">
        <f>SUM(I51:I52)</f>
        <v>111026.22</v>
      </c>
      <c r="J50" s="63">
        <f>SUM(J51:J52)</f>
        <v>0</v>
      </c>
      <c r="K50" s="63">
        <f>SUM(K51:K52)</f>
        <v>0</v>
      </c>
      <c r="L50" s="63">
        <f>SUM(L51:L52)</f>
        <v>111026.22</v>
      </c>
      <c r="M50" s="63">
        <f>SUM(M51:M52)</f>
        <v>391866</v>
      </c>
      <c r="N50" s="63">
        <f>SUM(N51:N52)</f>
        <v>0</v>
      </c>
      <c r="O50" s="63">
        <f>SUM(O51:O52)</f>
        <v>0</v>
      </c>
      <c r="P50" s="63">
        <f>SUM(P51:P52)</f>
        <v>0</v>
      </c>
      <c r="Q50" s="64">
        <f>SUM(Q51:Q52)</f>
        <v>391866</v>
      </c>
    </row>
    <row r="51" spans="1:17" s="53" customFormat="1" ht="26.25" customHeight="1">
      <c r="A51" s="73"/>
      <c r="B51" s="33" t="s">
        <v>56</v>
      </c>
      <c r="C51" s="48"/>
      <c r="D51" s="77"/>
      <c r="E51" s="50">
        <f>SUM(F51:G51)</f>
        <v>442437.78</v>
      </c>
      <c r="F51" s="50">
        <f>87116.8-9077.02</f>
        <v>78039.78</v>
      </c>
      <c r="G51" s="50">
        <v>364398</v>
      </c>
      <c r="H51" s="50"/>
      <c r="I51" s="50"/>
      <c r="J51" s="50"/>
      <c r="K51" s="50"/>
      <c r="L51" s="50"/>
      <c r="M51" s="50"/>
      <c r="N51" s="50"/>
      <c r="O51" s="50"/>
      <c r="P51" s="50"/>
      <c r="Q51" s="51"/>
    </row>
    <row r="52" spans="1:17" s="65" customFormat="1" ht="26.25" customHeight="1">
      <c r="A52" s="73"/>
      <c r="B52" s="38" t="s">
        <v>14</v>
      </c>
      <c r="C52" s="78"/>
      <c r="D52" s="77"/>
      <c r="E52" s="50">
        <f>SUM(F52:G52)</f>
        <v>502892.22</v>
      </c>
      <c r="F52" s="50">
        <f>101949.2+9077.02</f>
        <v>111026.22</v>
      </c>
      <c r="G52" s="50">
        <v>391866</v>
      </c>
      <c r="H52" s="79">
        <f>I52+M52</f>
        <v>502892.22</v>
      </c>
      <c r="I52" s="79">
        <f>J52+K52+L52</f>
        <v>111026.22</v>
      </c>
      <c r="J52" s="79">
        <v>0</v>
      </c>
      <c r="K52" s="79">
        <v>0</v>
      </c>
      <c r="L52" s="79">
        <f>101949.2+9077.02</f>
        <v>111026.22</v>
      </c>
      <c r="M52" s="79">
        <f>N52+O52+P52+Q52</f>
        <v>391866</v>
      </c>
      <c r="N52" s="79">
        <v>0</v>
      </c>
      <c r="O52" s="79">
        <v>0</v>
      </c>
      <c r="P52" s="79">
        <v>0</v>
      </c>
      <c r="Q52" s="80">
        <v>391866</v>
      </c>
    </row>
    <row r="53" spans="1:17" s="65" customFormat="1" ht="26.25" customHeight="1">
      <c r="A53" s="81" t="s">
        <v>74</v>
      </c>
      <c r="B53" s="31" t="s">
        <v>32</v>
      </c>
      <c r="C53" s="82" t="s">
        <v>75</v>
      </c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1:17" s="65" customFormat="1" ht="26.25" customHeight="1">
      <c r="A54" s="81"/>
      <c r="B54" s="33" t="s">
        <v>50</v>
      </c>
      <c r="C54" s="82" t="s">
        <v>76</v>
      </c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</row>
    <row r="55" spans="1:17" s="65" customFormat="1" ht="26.25" customHeight="1">
      <c r="A55" s="81"/>
      <c r="B55" s="33" t="s">
        <v>77</v>
      </c>
      <c r="C55" s="82" t="s">
        <v>78</v>
      </c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</row>
    <row r="56" spans="1:17" s="65" customFormat="1" ht="26.25" customHeight="1">
      <c r="A56" s="81"/>
      <c r="B56" s="33" t="s">
        <v>38</v>
      </c>
      <c r="C56" s="82" t="s">
        <v>79</v>
      </c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</row>
    <row r="57" spans="1:17" s="65" customFormat="1" ht="26.25" customHeight="1">
      <c r="A57" s="81"/>
      <c r="B57" s="33" t="s">
        <v>40</v>
      </c>
      <c r="C57" s="78"/>
      <c r="D57" s="77" t="s">
        <v>80</v>
      </c>
      <c r="E57" s="50">
        <v>451487.4</v>
      </c>
      <c r="F57" s="50">
        <v>112871.85</v>
      </c>
      <c r="G57" s="50">
        <v>338615.55</v>
      </c>
      <c r="H57" s="79">
        <v>292500</v>
      </c>
      <c r="I57" s="79">
        <v>73125</v>
      </c>
      <c r="J57" s="79"/>
      <c r="K57" s="79"/>
      <c r="L57" s="79">
        <v>73125</v>
      </c>
      <c r="M57" s="79">
        <v>219375</v>
      </c>
      <c r="N57" s="79"/>
      <c r="O57" s="79"/>
      <c r="P57" s="79"/>
      <c r="Q57" s="80">
        <v>219375</v>
      </c>
    </row>
    <row r="58" spans="1:17" s="65" customFormat="1" ht="26.25" customHeight="1">
      <c r="A58" s="81"/>
      <c r="B58" s="33" t="s">
        <v>56</v>
      </c>
      <c r="C58" s="78"/>
      <c r="D58" s="77"/>
      <c r="E58" s="50">
        <v>101400</v>
      </c>
      <c r="F58" s="50">
        <v>25350</v>
      </c>
      <c r="G58" s="50">
        <v>76050</v>
      </c>
      <c r="H58" s="79"/>
      <c r="I58" s="79"/>
      <c r="J58" s="79"/>
      <c r="K58" s="79"/>
      <c r="L58" s="79"/>
      <c r="M58" s="79"/>
      <c r="N58" s="79"/>
      <c r="O58" s="79"/>
      <c r="P58" s="79"/>
      <c r="Q58" s="80"/>
    </row>
    <row r="59" spans="1:17" s="65" customFormat="1" ht="26.25" customHeight="1">
      <c r="A59" s="81"/>
      <c r="B59" s="33" t="s">
        <v>14</v>
      </c>
      <c r="C59" s="78"/>
      <c r="D59" s="77"/>
      <c r="E59" s="50">
        <v>292500</v>
      </c>
      <c r="F59" s="50">
        <v>73125</v>
      </c>
      <c r="G59" s="50">
        <v>219375</v>
      </c>
      <c r="H59" s="79">
        <v>292500</v>
      </c>
      <c r="I59" s="79">
        <v>73125</v>
      </c>
      <c r="J59" s="79"/>
      <c r="K59" s="79"/>
      <c r="L59" s="79">
        <v>73125</v>
      </c>
      <c r="M59" s="79">
        <v>219375</v>
      </c>
      <c r="N59" s="79"/>
      <c r="O59" s="79"/>
      <c r="P59" s="79"/>
      <c r="Q59" s="80">
        <v>219375</v>
      </c>
    </row>
    <row r="60" spans="1:17" s="65" customFormat="1" ht="26.25" customHeight="1">
      <c r="A60" s="81"/>
      <c r="B60" s="38" t="s">
        <v>43</v>
      </c>
      <c r="C60" s="78"/>
      <c r="D60" s="77"/>
      <c r="E60" s="50">
        <v>57587.4</v>
      </c>
      <c r="F60" s="50">
        <v>14396.85</v>
      </c>
      <c r="G60" s="50">
        <v>43190.55</v>
      </c>
      <c r="H60" s="79"/>
      <c r="I60" s="79"/>
      <c r="J60" s="79"/>
      <c r="K60" s="79"/>
      <c r="L60" s="79"/>
      <c r="M60" s="79"/>
      <c r="N60" s="79"/>
      <c r="O60" s="79"/>
      <c r="P60" s="79"/>
      <c r="Q60" s="80"/>
    </row>
    <row r="61" spans="1:17" s="65" customFormat="1" ht="26.25" customHeight="1">
      <c r="A61" s="81" t="s">
        <v>81</v>
      </c>
      <c r="B61" s="31" t="s">
        <v>32</v>
      </c>
      <c r="C61" s="82" t="s">
        <v>82</v>
      </c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</row>
    <row r="62" spans="1:17" s="65" customFormat="1" ht="26.25" customHeight="1">
      <c r="A62" s="81"/>
      <c r="B62" s="33" t="s">
        <v>50</v>
      </c>
      <c r="C62" s="82" t="s">
        <v>83</v>
      </c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</row>
    <row r="63" spans="1:17" s="65" customFormat="1" ht="26.25" customHeight="1">
      <c r="A63" s="81"/>
      <c r="B63" s="33" t="s">
        <v>84</v>
      </c>
      <c r="C63" s="82" t="s">
        <v>85</v>
      </c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</row>
    <row r="64" spans="1:17" s="65" customFormat="1" ht="26.25" customHeight="1">
      <c r="A64" s="81"/>
      <c r="B64" s="33" t="s">
        <v>38</v>
      </c>
      <c r="C64" s="82" t="s">
        <v>86</v>
      </c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</row>
    <row r="65" spans="1:17" s="65" customFormat="1" ht="26.25" customHeight="1">
      <c r="A65" s="81"/>
      <c r="B65" s="33" t="s">
        <v>40</v>
      </c>
      <c r="C65" s="78"/>
      <c r="D65" s="77" t="s">
        <v>80</v>
      </c>
      <c r="E65" s="50">
        <f>F65+G65</f>
        <v>171026.02000000002</v>
      </c>
      <c r="F65" s="50">
        <f>F66+F67</f>
        <v>44986.91</v>
      </c>
      <c r="G65" s="50">
        <f>G66+G67</f>
        <v>126039.11</v>
      </c>
      <c r="H65" s="50">
        <f>H66+H67</f>
        <v>79550</v>
      </c>
      <c r="I65" s="50">
        <f>I66+I67</f>
        <v>9150</v>
      </c>
      <c r="J65" s="50">
        <f>J66+J67</f>
        <v>0</v>
      </c>
      <c r="K65" s="50">
        <f>K66+K67</f>
        <v>0</v>
      </c>
      <c r="L65" s="50">
        <f>L66+L67</f>
        <v>9150</v>
      </c>
      <c r="M65" s="50">
        <f>M66+M67</f>
        <v>70400</v>
      </c>
      <c r="N65" s="50">
        <f>N66+N67</f>
        <v>0</v>
      </c>
      <c r="O65" s="50">
        <f>O66+O67</f>
        <v>0</v>
      </c>
      <c r="P65" s="50">
        <f>P66+P67</f>
        <v>0</v>
      </c>
      <c r="Q65" s="50">
        <f>Q66+Q67</f>
        <v>70400</v>
      </c>
    </row>
    <row r="66" spans="1:17" s="65" customFormat="1" ht="26.25" customHeight="1">
      <c r="A66" s="81"/>
      <c r="B66" s="33" t="s">
        <v>56</v>
      </c>
      <c r="C66" s="78"/>
      <c r="D66" s="77"/>
      <c r="E66" s="50">
        <f>F66+G66</f>
        <v>91476.02</v>
      </c>
      <c r="F66" s="50">
        <v>35836.91</v>
      </c>
      <c r="G66" s="50">
        <v>55639.11</v>
      </c>
      <c r="H66" s="79"/>
      <c r="I66" s="79"/>
      <c r="J66" s="79"/>
      <c r="K66" s="79"/>
      <c r="L66" s="79"/>
      <c r="M66" s="79"/>
      <c r="N66" s="79"/>
      <c r="O66" s="79"/>
      <c r="P66" s="79"/>
      <c r="Q66" s="80"/>
    </row>
    <row r="67" spans="1:17" s="65" customFormat="1" ht="26.25" customHeight="1">
      <c r="A67" s="81"/>
      <c r="B67" s="33" t="s">
        <v>14</v>
      </c>
      <c r="C67" s="78"/>
      <c r="D67" s="77"/>
      <c r="E67" s="50">
        <f>F67+G67</f>
        <v>79550</v>
      </c>
      <c r="F67" s="50">
        <v>9150</v>
      </c>
      <c r="G67" s="50">
        <f>65500+4900</f>
        <v>70400</v>
      </c>
      <c r="H67" s="79">
        <f>I67+M67</f>
        <v>79550</v>
      </c>
      <c r="I67" s="79">
        <f>J67+K67+L67</f>
        <v>9150</v>
      </c>
      <c r="J67" s="79">
        <v>0</v>
      </c>
      <c r="K67" s="79">
        <v>0</v>
      </c>
      <c r="L67" s="79">
        <v>9150</v>
      </c>
      <c r="M67" s="79">
        <f>N67+O67+P67+Q67</f>
        <v>70400</v>
      </c>
      <c r="N67" s="79">
        <v>0</v>
      </c>
      <c r="O67" s="79">
        <v>0</v>
      </c>
      <c r="P67" s="79">
        <v>0</v>
      </c>
      <c r="Q67" s="80">
        <v>70400</v>
      </c>
    </row>
    <row r="68" spans="1:17" ht="32.25" customHeight="1">
      <c r="A68" s="83" t="s">
        <v>87</v>
      </c>
      <c r="B68" s="83"/>
      <c r="C68" s="84"/>
      <c r="D68" s="84"/>
      <c r="E68" s="85">
        <f>E15+E24</f>
        <v>139408873.29999998</v>
      </c>
      <c r="F68" s="85">
        <f>F15+F24</f>
        <v>45860513.88</v>
      </c>
      <c r="G68" s="85">
        <f>G15+G24</f>
        <v>93548359.42</v>
      </c>
      <c r="H68" s="85">
        <f>H15+H24</f>
        <v>35192255.800000004</v>
      </c>
      <c r="I68" s="85">
        <f>I15+I24</f>
        <v>5021973.29</v>
      </c>
      <c r="J68" s="85">
        <f>J15+J24</f>
        <v>0</v>
      </c>
      <c r="K68" s="85">
        <f>K15+K24</f>
        <v>0</v>
      </c>
      <c r="L68" s="85">
        <f>L15+L24</f>
        <v>5021973.29</v>
      </c>
      <c r="M68" s="85">
        <f>M15+M24</f>
        <v>30170282.51</v>
      </c>
      <c r="N68" s="85">
        <f>N15+N24</f>
        <v>28746814.96</v>
      </c>
      <c r="O68" s="85">
        <f>O15+O24</f>
        <v>0</v>
      </c>
      <c r="P68" s="85">
        <f>P15+P24</f>
        <v>0</v>
      </c>
      <c r="Q68" s="86">
        <f>Q15+Q24</f>
        <v>1423467.55</v>
      </c>
    </row>
    <row r="69" spans="1:17" s="91" customFormat="1" ht="25.5" customHeight="1">
      <c r="A69" s="87" t="s">
        <v>88</v>
      </c>
      <c r="B69" s="88" t="s">
        <v>89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90"/>
    </row>
    <row r="70" spans="1:17" s="91" customFormat="1" ht="25.5" customHeight="1">
      <c r="A70" s="87" t="s">
        <v>90</v>
      </c>
      <c r="B70" s="88" t="s">
        <v>91</v>
      </c>
      <c r="C70" s="89"/>
      <c r="D70" s="89"/>
      <c r="E70" s="89"/>
      <c r="F70" s="89"/>
      <c r="G70" s="89"/>
      <c r="H70" s="89" t="s">
        <v>8</v>
      </c>
      <c r="I70" s="89"/>
      <c r="J70" s="89"/>
      <c r="K70" s="89"/>
      <c r="L70" s="89"/>
      <c r="M70" s="89"/>
      <c r="N70" s="89"/>
      <c r="O70" s="89"/>
      <c r="P70" s="89"/>
      <c r="Q70" s="92"/>
    </row>
    <row r="71" spans="1:17" ht="13.5">
      <c r="A71" s="9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3.5">
      <c r="A72" s="9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3.5">
      <c r="A73" s="9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3.5">
      <c r="A74" s="9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3.5">
      <c r="A75" s="9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3.5">
      <c r="A76" s="9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3.5">
      <c r="A77" s="9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3.5">
      <c r="A78" s="9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3.5">
      <c r="A79" s="9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3.5">
      <c r="A80" s="9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3.5">
      <c r="A81" s="9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3.5">
      <c r="A82" s="9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3.5">
      <c r="A83" s="9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3.5">
      <c r="A84" s="9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3.5">
      <c r="A85" s="9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3.5">
      <c r="A86" s="9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3.5">
      <c r="A87" s="9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3.5">
      <c r="A88" s="9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3.5">
      <c r="A89" s="9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3.5">
      <c r="A90" s="9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3.5">
      <c r="A91" s="9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3.5">
      <c r="A92" s="9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3.5">
      <c r="A93" s="9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3.5">
      <c r="A94" s="9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3.5">
      <c r="A95" s="9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3.5">
      <c r="A96" s="9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3.5">
      <c r="A97" s="9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3.5">
      <c r="A98" s="9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3.5">
      <c r="A99" s="9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3.5">
      <c r="A100" s="9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3.5">
      <c r="A101" s="9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3.5">
      <c r="A102" s="9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3.5">
      <c r="A103" s="9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3.5">
      <c r="A104" s="9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3.5">
      <c r="A105" s="9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3.5">
      <c r="A106" s="9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3.5">
      <c r="A107" s="9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3.5">
      <c r="A108" s="9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3.5">
      <c r="A109" s="9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3.5">
      <c r="A110" s="9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3.5">
      <c r="A111" s="9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3.5">
      <c r="A112" s="9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3.5">
      <c r="A113" s="9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3.5">
      <c r="A114" s="9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3.5">
      <c r="A115" s="9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3.5">
      <c r="A116" s="9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3.5">
      <c r="A117" s="9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3.5">
      <c r="A118" s="9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3.5">
      <c r="A119" s="9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3.5">
      <c r="A120" s="9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3.5">
      <c r="A121" s="9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3.5">
      <c r="A122" s="9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3.5">
      <c r="A123" s="9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3.5">
      <c r="A124" s="9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3.5">
      <c r="A125" s="9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3.5">
      <c r="A126" s="9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3.5">
      <c r="A127" s="9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3.5">
      <c r="A128" s="9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3.5">
      <c r="A129" s="9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3.5">
      <c r="A130" s="9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3.5">
      <c r="A131" s="9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3.5">
      <c r="A132" s="9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3.5">
      <c r="A133" s="9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3.5">
      <c r="A134" s="9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3.5">
      <c r="A135" s="9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3.5">
      <c r="A136" s="9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3.5">
      <c r="A137" s="9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3.5">
      <c r="A138" s="9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3.5">
      <c r="A139" s="9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3.5">
      <c r="A140" s="9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3.5">
      <c r="A141" s="9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3.5">
      <c r="A142" s="9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3.5">
      <c r="A143" s="9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3.5">
      <c r="A144" s="9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3.5">
      <c r="A145" s="9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3.5">
      <c r="A146" s="9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3.5">
      <c r="A147" s="9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3.5">
      <c r="A148" s="9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3.5">
      <c r="A149" s="9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3.5">
      <c r="A150" s="9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3.5">
      <c r="A151" s="9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3.5">
      <c r="A152" s="9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3.5">
      <c r="A153" s="9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3.5">
      <c r="A154" s="9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3.5">
      <c r="A155" s="9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3.5">
      <c r="A156" s="9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3.5">
      <c r="A157" s="9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3.5">
      <c r="A158" s="9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3.5">
      <c r="A159" s="9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3.5">
      <c r="A160" s="9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3.5">
      <c r="A161" s="9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3.5">
      <c r="A162" s="9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3.5">
      <c r="A163" s="9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3.5">
      <c r="A164" s="9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3.5">
      <c r="A165" s="9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3.5">
      <c r="A166" s="9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3.5">
      <c r="A167" s="9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3.5">
      <c r="A168" s="9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3.5">
      <c r="A169" s="9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3.5">
      <c r="A170" s="9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3.5">
      <c r="A171" s="9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3.5">
      <c r="A172" s="9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3.5">
      <c r="A173" s="9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3.5">
      <c r="A174" s="9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3.5">
      <c r="A175" s="9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3.5">
      <c r="A176" s="9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3.5">
      <c r="A177" s="9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3.5">
      <c r="A178" s="9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3.5">
      <c r="A179" s="9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13.5">
      <c r="A180" s="9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3.5">
      <c r="A181" s="9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ht="13.5">
      <c r="A182" s="9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3.5">
      <c r="A183" s="9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3.5">
      <c r="A184" s="9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ht="13.5">
      <c r="A185" s="9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ht="13.5">
      <c r="A186" s="9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13.5">
      <c r="A187" s="9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13.5">
      <c r="A188" s="9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13.5">
      <c r="A189" s="9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3.5">
      <c r="A190" s="9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3.5">
      <c r="A191" s="9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3.5">
      <c r="A192" s="9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13.5">
      <c r="A193" s="9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13.5">
      <c r="A194" s="9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13.5">
      <c r="A195" s="9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ht="13.5">
      <c r="A196" s="9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ht="13.5">
      <c r="A197" s="9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ht="13.5">
      <c r="A198" s="9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</sheetData>
  <mergeCells count="69">
    <mergeCell ref="M1:Q1"/>
    <mergeCell ref="M2:Q2"/>
    <mergeCell ref="M3:Q3"/>
    <mergeCell ref="M4:Q4"/>
    <mergeCell ref="A5:Q5"/>
    <mergeCell ref="A7:A12"/>
    <mergeCell ref="B7:B12"/>
    <mergeCell ref="C7:C12"/>
    <mergeCell ref="D7:D12"/>
    <mergeCell ref="E7:E12"/>
    <mergeCell ref="F7:G7"/>
    <mergeCell ref="H7:Q7"/>
    <mergeCell ref="F8:F12"/>
    <mergeCell ref="G8:G12"/>
    <mergeCell ref="H8:Q8"/>
    <mergeCell ref="H9:H12"/>
    <mergeCell ref="I9:Q9"/>
    <mergeCell ref="I10:L10"/>
    <mergeCell ref="M10:Q10"/>
    <mergeCell ref="I11:I12"/>
    <mergeCell ref="J11:L11"/>
    <mergeCell ref="M11:M12"/>
    <mergeCell ref="N11:Q11"/>
    <mergeCell ref="L13:N13"/>
    <mergeCell ref="A16:A23"/>
    <mergeCell ref="C16:Q16"/>
    <mergeCell ref="C17:Q17"/>
    <mergeCell ref="C18:Q18"/>
    <mergeCell ref="C19:Q19"/>
    <mergeCell ref="D20:D23"/>
    <mergeCell ref="C24:D24"/>
    <mergeCell ref="A25:A32"/>
    <mergeCell ref="C25:Q25"/>
    <mergeCell ref="C26:Q26"/>
    <mergeCell ref="C27:Q27"/>
    <mergeCell ref="C28:Q28"/>
    <mergeCell ref="D29:D32"/>
    <mergeCell ref="A33:A38"/>
    <mergeCell ref="C33:Q33"/>
    <mergeCell ref="C34:Q34"/>
    <mergeCell ref="C35:Q35"/>
    <mergeCell ref="C36:Q36"/>
    <mergeCell ref="D37:D38"/>
    <mergeCell ref="A39:A44"/>
    <mergeCell ref="C39:Q39"/>
    <mergeCell ref="C40:Q40"/>
    <mergeCell ref="C41:Q41"/>
    <mergeCell ref="C42:Q42"/>
    <mergeCell ref="D43:D44"/>
    <mergeCell ref="A45:A52"/>
    <mergeCell ref="C45:Q45"/>
    <mergeCell ref="C46:Q46"/>
    <mergeCell ref="C47:Q47"/>
    <mergeCell ref="C48:Q48"/>
    <mergeCell ref="C49:Q49"/>
    <mergeCell ref="D50:D52"/>
    <mergeCell ref="A53:A60"/>
    <mergeCell ref="C53:Q53"/>
    <mergeCell ref="C54:Q54"/>
    <mergeCell ref="C55:Q55"/>
    <mergeCell ref="C56:Q56"/>
    <mergeCell ref="D57:D60"/>
    <mergeCell ref="A61:A67"/>
    <mergeCell ref="C61:Q61"/>
    <mergeCell ref="C62:Q62"/>
    <mergeCell ref="C63:Q63"/>
    <mergeCell ref="C64:Q64"/>
    <mergeCell ref="D65:D67"/>
    <mergeCell ref="A68:B68"/>
  </mergeCells>
  <printOptions horizontalCentered="1"/>
  <pageMargins left="0.31527777777777777" right="0.31527777777777777" top="0.3541666666666667" bottom="0.3541666666666667" header="0.5118055555555556" footer="0.5118055555555556"/>
  <pageSetup firstPageNumber="1" useFirstPageNumber="1" fitToHeight="2" fitToWidth="1" horizontalDpi="300" verticalDpi="300" orientation="landscape" paperSize="9"/>
  <rowBreaks count="3" manualBreakCount="3">
    <brk id="39" max="255" man="1"/>
    <brk id="44" max="255" man="1"/>
    <brk id="47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75" zoomScaleNormal="50" zoomScaleSheetLayoutView="7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 horizontalCentered="1"/>
  <pageMargins left="0.31527777777777777" right="0.31527777777777777" top="0.3541666666666667" bottom="0.3541666666666667" header="0.5118055555555556" footer="0.5118055555555556"/>
  <pageSetup fitToHeight="2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75" zoomScaleNormal="50" zoomScaleSheetLayoutView="7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 horizontalCentered="1"/>
  <pageMargins left="0.31527777777777777" right="0.31527777777777777" top="0.3541666666666667" bottom="0.3541666666666667" header="0.5118055555555556" footer="0.5118055555555556"/>
  <pageSetup fitToHeight="2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2007-02-01T08:52:45Z</cp:lastPrinted>
  <dcterms:created xsi:type="dcterms:W3CDTF">2005-02-17T11:59:24Z</dcterms:created>
  <dcterms:modified xsi:type="dcterms:W3CDTF">2007-02-01T08:55:00Z</dcterms:modified>
  <cp:category/>
  <cp:version/>
  <cp:contentType/>
  <cp:contentStatus/>
  <cp:revision>212</cp:revision>
</cp:coreProperties>
</file>