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161" yWindow="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<sst xmlns="http://schemas.openxmlformats.org/spreadsheetml/2006/main" count="99" uniqueCount="83">
  <si>
    <t>Tabela Nr 4</t>
  </si>
  <si>
    <t xml:space="preserve">MAJĄTEK TRWAŁY 
POSZCZEGÓLNYCH JEDNOSTEK BUDŻETOWYCH </t>
  </si>
  <si>
    <t>Lp.</t>
  </si>
  <si>
    <t>Majątek trwały 
jednostek budżetowych</t>
  </si>
  <si>
    <t>Struktura</t>
  </si>
  <si>
    <t>Struktura</t>
  </si>
  <si>
    <t>1.</t>
  </si>
  <si>
    <t>Miejski Ogród Zoologiczny</t>
  </si>
  <si>
    <t>Budynki, lokale i obiekty inżynierii lądowej i wodnej</t>
  </si>
  <si>
    <t>Środki transportu</t>
  </si>
  <si>
    <t xml:space="preserve">Inne środki trwałe </t>
  </si>
  <si>
    <t>2.</t>
  </si>
  <si>
    <t>Miejski Zespół Obiektów Sportowych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</si>
  <si>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</si>
  <si>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</si>
  <si>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</si>
  <si>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</si>
  <si>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3.</t>
  </si>
  <si>
    <t>Izba Wytrzeźwień</t>
  </si>
  <si>
    <t>Budynki, lokale i obiekty inżynierii lądowej i wodnej</t>
  </si>
  <si>
    <t>Urządzenia techniczne i maszyny</t>
  </si>
  <si>
    <t>4.</t>
  </si>
  <si>
    <t>Miejski Zarząd Dróg</t>
  </si>
  <si>
    <t>Urządzenia techniczne i maszyny</t>
  </si>
  <si>
    <t>Środki transportu</t>
  </si>
  <si>
    <t xml:space="preserve">Inne środki trwałe </t>
  </si>
  <si>
    <t>5.</t>
  </si>
  <si>
    <t xml:space="preserve">Straż Miejska </t>
  </si>
  <si>
    <t>Urządzenia techniczne i maszyny</t>
  </si>
  <si>
    <t>Środki transportu</t>
  </si>
  <si>
    <t xml:space="preserve">Inne środki trwałe </t>
  </si>
  <si>
    <t>6.</t>
  </si>
  <si>
    <t>Miejski Ośrodek Pomocy Społecznej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</si>
  <si>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</si>
  <si>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</si>
  <si>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</si>
  <si>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</si>
  <si>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Nabyte koncesje, patenty, licencje, znaki towarowe i podobne wartości</t>
  </si>
  <si>
    <t>7.</t>
  </si>
  <si>
    <t>Ośrodek Opiekuńczo - Wychowawczy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</si>
  <si>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</si>
  <si>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</si>
  <si>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</si>
  <si>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</si>
  <si>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8.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</si>
  <si>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</si>
  <si>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</si>
  <si>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</si>
  <si>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</si>
  <si>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9.</t>
  </si>
  <si>
    <t xml:space="preserve">Zarząd Jednostek Oświatowych </t>
  </si>
  <si>
    <t>Urządzenia techniczne i maszyny</t>
  </si>
  <si>
    <t>10.</t>
  </si>
  <si>
    <t xml:space="preserve">Szkoły podstawowe i gimnazja </t>
  </si>
  <si>
    <t>Budynki, lokale i obiekty inżynierii lądowej i wodnej</t>
  </si>
  <si>
    <t>Urządzenia techniczne i maszyny</t>
  </si>
  <si>
    <t>11.</t>
  </si>
  <si>
    <t xml:space="preserve">Szkoły ponadpodstawowe </t>
  </si>
  <si>
    <t>Budynki, lokale i obiekty inżynierii lądowej i wodnej</t>
  </si>
  <si>
    <t>Urządzenia techniczne i maszyny</t>
  </si>
  <si>
    <t>Środki transportu</t>
  </si>
  <si>
    <t>12.</t>
  </si>
  <si>
    <t>Żłobki</t>
  </si>
  <si>
    <t>Budynki, lokale i obiekty inżynierii lądowej i wodnej</t>
  </si>
  <si>
    <t>Urządzenia techniczne i maszyny</t>
  </si>
  <si>
    <t>13.</t>
  </si>
  <si>
    <t>Przedszkola</t>
  </si>
  <si>
    <t>Budynki, lokale i obiekty inżynierii lądowej i wodnej</t>
  </si>
  <si>
    <t>Urządzenia techniczne i maszyny</t>
  </si>
  <si>
    <t>RAZEM</t>
  </si>
  <si>
    <t>Biuro Funduszy i Informacji Europejskiej</t>
  </si>
  <si>
    <t>14.</t>
  </si>
  <si>
    <t>Stan na 
31.12.2004 r.</t>
  </si>
  <si>
    <t xml:space="preserve"> Stan na 
31.12.2005 r.
/przewidywany/</t>
  </si>
  <si>
    <t>Ośrodek Adopcyjno - Opiekuńczy</t>
  </si>
  <si>
    <t>Rodzinny Dom Dziecka Nr 1</t>
  </si>
  <si>
    <t>Rodzinny Dom Dziecka Nr 2</t>
  </si>
  <si>
    <t>Rodzinny Dom Dziecka Nr 3</t>
  </si>
  <si>
    <t>15.</t>
  </si>
  <si>
    <t>16.</t>
  </si>
  <si>
    <t>17.</t>
  </si>
  <si>
    <t>18.</t>
  </si>
  <si>
    <t>Dom Pomocy Społecznej ul. Krótka 6a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</si>
</sst>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\-#"/>
    <numFmt numFmtId="165" formatCode="#,##0.00%"/>
    <numFmt numFmtId="166" formatCode="#,##0.00_ ;\-#,##0.00\ "/>
  </numFmts>
  <fonts count="10">
    <font>
      <sz val="10"/>
      <name val="Arial"/>
      <family val="4"/>
    </font>
    <font>
      <sz val="10"/>
      <color indexed="8"/>
      <name val="Arial CE"/>
      <family val="0"/>
    </font>
    <font>
      <b/>
      <i/>
      <sz val="15"/>
      <color indexed="8"/>
      <name val="Arial CE"/>
      <family val="0"/>
    </font>
    <font>
      <b/>
      <sz val="17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vertical="center" wrapText="1"/>
      <protection/>
    </xf>
    <xf numFmtId="4" fontId="6" fillId="0" borderId="1" xfId="0" applyNumberFormat="1" applyFont="1" applyBorder="1" applyAlignment="1" applyProtection="1">
      <alignment vertical="center"/>
      <protection/>
    </xf>
    <xf numFmtId="10" fontId="6" fillId="0" borderId="1" xfId="0" applyNumberFormat="1" applyFont="1" applyBorder="1" applyAlignment="1" applyProtection="1">
      <alignment vertical="center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vertical="center" wrapText="1"/>
      <protection/>
    </xf>
    <xf numFmtId="4" fontId="1" fillId="0" borderId="1" xfId="0" applyNumberFormat="1" applyFont="1" applyBorder="1" applyAlignment="1" applyProtection="1">
      <alignment vertical="center"/>
      <protection/>
    </xf>
    <xf numFmtId="10" fontId="1" fillId="0" borderId="1" xfId="0" applyNumberFormat="1" applyFont="1" applyBorder="1" applyAlignment="1" applyProtection="1">
      <alignment vertical="center"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164" fontId="1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horizontal="left" vertical="center" wrapText="1"/>
      <protection/>
    </xf>
    <xf numFmtId="165" fontId="1" fillId="0" borderId="1" xfId="0" applyNumberFormat="1" applyFont="1" applyBorder="1" applyAlignment="1" applyProtection="1">
      <alignment vertical="center"/>
      <protection/>
    </xf>
    <xf numFmtId="4" fontId="6" fillId="0" borderId="1" xfId="0" applyNumberFormat="1" applyFont="1" applyBorder="1" applyAlignment="1" applyProtection="1">
      <alignment vertical="center" wrapText="1"/>
      <protection/>
    </xf>
    <xf numFmtId="10" fontId="6" fillId="0" borderId="1" xfId="0" applyNumberFormat="1" applyFont="1" applyBorder="1" applyAlignment="1" applyProtection="1">
      <alignment vertical="center" wrapText="1"/>
      <protection/>
    </xf>
    <xf numFmtId="164" fontId="6" fillId="0" borderId="1" xfId="0" applyNumberFormat="1" applyFont="1" applyBorder="1" applyAlignment="1" applyProtection="1">
      <alignment horizontal="right" vertical="center" wrapText="1"/>
      <protection/>
    </xf>
    <xf numFmtId="4" fontId="1" fillId="0" borderId="1" xfId="0" applyNumberFormat="1" applyFont="1" applyBorder="1" applyAlignment="1" applyProtection="1">
      <alignment vertical="center" wrapText="1"/>
      <protection/>
    </xf>
    <xf numFmtId="10" fontId="1" fillId="0" borderId="1" xfId="0" applyNumberFormat="1" applyFont="1" applyBorder="1" applyAlignment="1" applyProtection="1">
      <alignment vertical="center" wrapText="1"/>
      <protection/>
    </xf>
    <xf numFmtId="164" fontId="1" fillId="0" borderId="1" xfId="0" applyNumberFormat="1" applyFont="1" applyBorder="1" applyAlignment="1" applyProtection="1">
      <alignment horizontal="right" vertical="center" wrapText="1"/>
      <protection/>
    </xf>
    <xf numFmtId="4" fontId="1" fillId="0" borderId="1" xfId="0" applyNumberFormat="1" applyFont="1" applyBorder="1" applyAlignment="1" applyProtection="1">
      <alignment horizontal="right" vertical="center" wrapText="1"/>
      <protection/>
    </xf>
    <xf numFmtId="10" fontId="1" fillId="0" borderId="1" xfId="0" applyNumberFormat="1" applyFont="1" applyBorder="1" applyAlignment="1" applyProtection="1">
      <alignment horizontal="right" vertical="center" wrapText="1"/>
      <protection/>
    </xf>
    <xf numFmtId="165" fontId="1" fillId="0" borderId="1" xfId="0" applyNumberFormat="1" applyFont="1" applyBorder="1" applyAlignment="1" applyProtection="1">
      <alignment vertical="center" wrapText="1"/>
      <protection/>
    </xf>
    <xf numFmtId="165" fontId="1" fillId="0" borderId="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4" fontId="1" fillId="0" borderId="1" xfId="15" applyNumberFormat="1" applyFont="1" applyBorder="1" applyAlignment="1" applyProtection="1">
      <alignment horizontal="right" vertical="center"/>
      <protection/>
    </xf>
    <xf numFmtId="43" fontId="1" fillId="0" borderId="1" xfId="15" applyFont="1" applyBorder="1" applyAlignment="1" applyProtection="1">
      <alignment vertical="center"/>
      <protection/>
    </xf>
    <xf numFmtId="10" fontId="1" fillId="0" borderId="1" xfId="15" applyNumberFormat="1" applyFont="1" applyBorder="1" applyAlignment="1" applyProtection="1">
      <alignment horizontal="right" vertical="center" wrapText="1"/>
      <protection/>
    </xf>
    <xf numFmtId="10" fontId="0" fillId="0" borderId="1" xfId="0" applyNumberFormat="1" applyBorder="1" applyAlignment="1">
      <alignment horizontal="right" vertical="center"/>
    </xf>
    <xf numFmtId="10" fontId="1" fillId="0" borderId="1" xfId="15" applyNumberFormat="1" applyFont="1" applyBorder="1" applyAlignment="1" applyProtection="1">
      <alignment horizontal="right" vertical="center"/>
      <protection/>
    </xf>
    <xf numFmtId="4" fontId="6" fillId="0" borderId="1" xfId="15" applyNumberFormat="1" applyFont="1" applyBorder="1" applyAlignment="1" applyProtection="1">
      <alignment vertical="center"/>
      <protection/>
    </xf>
    <xf numFmtId="4" fontId="1" fillId="0" borderId="1" xfId="15" applyNumberFormat="1" applyFont="1" applyBorder="1" applyAlignment="1" applyProtection="1">
      <alignment vertical="center"/>
      <protection/>
    </xf>
    <xf numFmtId="10" fontId="6" fillId="0" borderId="1" xfId="15" applyNumberFormat="1" applyFont="1" applyBorder="1" applyAlignment="1" applyProtection="1">
      <alignment vertical="center"/>
      <protection/>
    </xf>
    <xf numFmtId="10" fontId="1" fillId="0" borderId="1" xfId="15" applyNumberFormat="1" applyFont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10" fontId="1" fillId="0" borderId="1" xfId="0" applyNumberFormat="1" applyFont="1" applyBorder="1" applyAlignment="1" applyProtection="1">
      <alignment horizontal="right" vertical="center"/>
      <protection/>
    </xf>
    <xf numFmtId="43" fontId="1" fillId="0" borderId="1" xfId="15" applyFont="1" applyBorder="1" applyAlignment="1" applyProtection="1">
      <alignment horizontal="right" vertical="center"/>
      <protection/>
    </xf>
    <xf numFmtId="166" fontId="1" fillId="0" borderId="1" xfId="15" applyNumberFormat="1" applyFont="1" applyBorder="1" applyAlignment="1" applyProtection="1">
      <alignment horizontal="right" vertical="center"/>
      <protection/>
    </xf>
    <xf numFmtId="43" fontId="6" fillId="0" borderId="1" xfId="15" applyFont="1" applyBorder="1" applyAlignment="1" applyProtection="1">
      <alignment horizontal="right" vertical="center"/>
      <protection/>
    </xf>
    <xf numFmtId="10" fontId="6" fillId="0" borderId="1" xfId="0" applyNumberFormat="1" applyFont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43" fontId="6" fillId="0" borderId="1" xfId="15" applyFont="1" applyBorder="1" applyAlignment="1" applyProtection="1">
      <alignment vertical="center"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SheetLayoutView="100" workbookViewId="0" topLeftCell="A61">
      <selection activeCell="G78" sqref="A64:G78"/>
    </sheetView>
  </sheetViews>
  <sheetFormatPr defaultColWidth="9.140625" defaultRowHeight="12.75"/>
  <cols>
    <col min="1" max="1" width="4.140625" style="0" customWidth="1"/>
    <col min="2" max="2" width="66.57421875" style="0" customWidth="1"/>
    <col min="3" max="3" width="25.57421875" style="0" customWidth="1"/>
    <col min="4" max="4" width="14.00390625" style="0" customWidth="1"/>
    <col min="5" max="5" width="25.57421875" style="0" customWidth="1"/>
    <col min="6" max="6" width="13.8515625" style="0" customWidth="1"/>
    <col min="7" max="16384" width="11.57421875" style="0" customWidth="1"/>
  </cols>
  <sheetData>
    <row r="1" spans="1:6" ht="60.75" customHeight="1">
      <c r="A1" s="1"/>
      <c r="B1" s="1"/>
      <c r="C1" s="1"/>
      <c r="D1" s="1"/>
      <c r="E1" s="46" t="s">
        <v>0</v>
      </c>
      <c r="F1" s="46"/>
    </row>
    <row r="2" spans="1:6" ht="54" customHeight="1">
      <c r="A2" s="47" t="s">
        <v>1</v>
      </c>
      <c r="B2" s="47"/>
      <c r="C2" s="47"/>
      <c r="D2" s="47"/>
      <c r="E2" s="47"/>
      <c r="F2" s="47"/>
    </row>
    <row r="3" spans="1:6" ht="17.25" customHeight="1">
      <c r="A3" s="2"/>
      <c r="B3" s="2"/>
      <c r="C3" s="2"/>
      <c r="D3" s="2"/>
      <c r="E3" s="2"/>
      <c r="F3" s="2"/>
    </row>
    <row r="4" spans="1:6" ht="12.75">
      <c r="A4" s="48" t="s">
        <v>2</v>
      </c>
      <c r="B4" s="49" t="s">
        <v>3</v>
      </c>
      <c r="C4" s="49" t="s">
        <v>72</v>
      </c>
      <c r="D4" s="48" t="s">
        <v>4</v>
      </c>
      <c r="E4" s="49" t="s">
        <v>73</v>
      </c>
      <c r="F4" s="48" t="s">
        <v>5</v>
      </c>
    </row>
    <row r="5" spans="1:6" ht="33.75" customHeight="1">
      <c r="A5" s="48"/>
      <c r="B5" s="49"/>
      <c r="C5" s="49"/>
      <c r="D5" s="48"/>
      <c r="E5" s="49"/>
      <c r="F5" s="48"/>
    </row>
    <row r="6" spans="1:6" ht="39.75" customHeight="1">
      <c r="A6" s="3" t="s">
        <v>6</v>
      </c>
      <c r="B6" s="4" t="s">
        <v>7</v>
      </c>
      <c r="C6" s="5">
        <f>SUM(C7:C10)</f>
        <v>2410702.8499999996</v>
      </c>
      <c r="D6" s="6">
        <f>C6/C78</f>
        <v>0.027090818736443343</v>
      </c>
      <c r="E6" s="5">
        <f>E7+E9+E10+E8</f>
        <v>2775968.02</v>
      </c>
      <c r="F6" s="6">
        <f>E6/E78</f>
        <v>0.03212991252749413</v>
      </c>
    </row>
    <row r="7" spans="1:6" ht="27" customHeight="1">
      <c r="A7" s="7"/>
      <c r="B7" s="8" t="s">
        <v>8</v>
      </c>
      <c r="C7" s="9">
        <v>2390871.07</v>
      </c>
      <c r="D7" s="10">
        <f>C7/C6</f>
        <v>0.9917734448275117</v>
      </c>
      <c r="E7" s="9">
        <v>2754502.33</v>
      </c>
      <c r="F7" s="10">
        <f>E7/E6</f>
        <v>0.9922673136558684</v>
      </c>
    </row>
    <row r="8" spans="1:6" ht="27" customHeight="1">
      <c r="A8" s="7"/>
      <c r="B8" s="8" t="s">
        <v>14</v>
      </c>
      <c r="C8" s="9">
        <v>6449.34</v>
      </c>
      <c r="D8" s="10">
        <f>C8/C7</f>
        <v>0.0026974854817244497</v>
      </c>
      <c r="E8" s="9">
        <v>5997.89</v>
      </c>
      <c r="F8" s="10">
        <f>E8/E7</f>
        <v>0.0021774859054121765</v>
      </c>
    </row>
    <row r="9" spans="1:6" ht="27" customHeight="1">
      <c r="A9" s="7"/>
      <c r="B9" s="8" t="s">
        <v>9</v>
      </c>
      <c r="C9" s="9">
        <v>2807.77</v>
      </c>
      <c r="D9" s="10">
        <v>0.0011</v>
      </c>
      <c r="E9" s="29">
        <v>0</v>
      </c>
      <c r="F9" s="29">
        <f>E9/E6</f>
        <v>0</v>
      </c>
    </row>
    <row r="10" spans="1:6" ht="27" customHeight="1">
      <c r="A10" s="7"/>
      <c r="B10" s="8" t="s">
        <v>10</v>
      </c>
      <c r="C10" s="9">
        <v>10574.67</v>
      </c>
      <c r="D10" s="10">
        <f>C10/C6</f>
        <v>0.004386550586274041</v>
      </c>
      <c r="E10" s="9">
        <v>15467.8</v>
      </c>
      <c r="F10" s="10">
        <v>0.0055</v>
      </c>
    </row>
    <row r="11" spans="1:6" ht="33.75" customHeight="1">
      <c r="A11" s="3" t="s">
        <v>11</v>
      </c>
      <c r="B11" s="4" t="s">
        <v>12</v>
      </c>
      <c r="C11" s="5">
        <f>SUM(C12:C15)</f>
        <v>48722599.440000005</v>
      </c>
      <c r="D11" s="6">
        <f>C11/C78</f>
        <v>0.5475312354641205</v>
      </c>
      <c r="E11" s="5">
        <f>E12+E13+E14+E15</f>
        <v>47382204.82</v>
      </c>
      <c r="F11" s="6">
        <f>E11/E78</f>
        <v>0.548416294877349</v>
      </c>
    </row>
    <row r="12" spans="1:6" ht="27" customHeight="1">
      <c r="A12" s="7"/>
      <c r="B12" s="8" t="s">
        <v>13</v>
      </c>
      <c r="C12" s="9">
        <v>48019974.06</v>
      </c>
      <c r="D12" s="10">
        <v>0.9855</v>
      </c>
      <c r="E12" s="9">
        <v>46789083.32</v>
      </c>
      <c r="F12" s="10">
        <f>E12/E11</f>
        <v>0.987482188677095</v>
      </c>
    </row>
    <row r="13" spans="1:6" ht="27" customHeight="1">
      <c r="A13" s="7"/>
      <c r="B13" s="8" t="s">
        <v>14</v>
      </c>
      <c r="C13" s="11">
        <v>86612.54</v>
      </c>
      <c r="D13" s="10">
        <f>C13/C11</f>
        <v>0.001777666647418104</v>
      </c>
      <c r="E13" s="11">
        <v>72968.19</v>
      </c>
      <c r="F13" s="10">
        <f>E13/E11</f>
        <v>0.0015399914435640651</v>
      </c>
    </row>
    <row r="14" spans="1:6" ht="27" customHeight="1">
      <c r="A14" s="7"/>
      <c r="B14" s="8" t="s">
        <v>15</v>
      </c>
      <c r="C14" s="11">
        <v>1700</v>
      </c>
      <c r="D14" s="10">
        <v>0.0001</v>
      </c>
      <c r="E14" s="39">
        <v>0</v>
      </c>
      <c r="F14" s="29">
        <v>0</v>
      </c>
    </row>
    <row r="15" spans="1:6" ht="27" customHeight="1">
      <c r="A15" s="7"/>
      <c r="B15" s="8" t="s">
        <v>16</v>
      </c>
      <c r="C15" s="11">
        <v>614312.84</v>
      </c>
      <c r="D15" s="10">
        <f>C15/C11</f>
        <v>0.01260837572421608</v>
      </c>
      <c r="E15" s="11">
        <v>520153.31</v>
      </c>
      <c r="F15" s="10">
        <f>E15/E11</f>
        <v>0.010977819879340938</v>
      </c>
    </row>
    <row r="16" spans="1:6" ht="39.75" customHeight="1">
      <c r="A16" s="3" t="s">
        <v>17</v>
      </c>
      <c r="B16" s="4" t="s">
        <v>18</v>
      </c>
      <c r="C16" s="5">
        <f>SUM(C17:C18)</f>
        <v>298619.18</v>
      </c>
      <c r="D16" s="6">
        <f>C16/C78</f>
        <v>0.0033558006025526327</v>
      </c>
      <c r="E16" s="5">
        <f>E17+E18</f>
        <v>298619.18</v>
      </c>
      <c r="F16" s="6">
        <f>E16/E78</f>
        <v>0.0034563107583753874</v>
      </c>
    </row>
    <row r="17" spans="1:6" ht="27" customHeight="1">
      <c r="A17" s="7"/>
      <c r="B17" s="8" t="s">
        <v>19</v>
      </c>
      <c r="C17" s="9">
        <v>261949.11</v>
      </c>
      <c r="D17" s="10">
        <f>C17/C16</f>
        <v>0.8772012233105724</v>
      </c>
      <c r="E17" s="9">
        <v>261949.11</v>
      </c>
      <c r="F17" s="10">
        <f>E17/E16</f>
        <v>0.8772012233105724</v>
      </c>
    </row>
    <row r="18" spans="1:6" ht="27" customHeight="1">
      <c r="A18" s="7"/>
      <c r="B18" s="8" t="s">
        <v>20</v>
      </c>
      <c r="C18" s="9">
        <v>36670.07</v>
      </c>
      <c r="D18" s="10">
        <f>C18/C16</f>
        <v>0.12279877668942765</v>
      </c>
      <c r="E18" s="9">
        <v>36670.07</v>
      </c>
      <c r="F18" s="10">
        <f>E18/E16</f>
        <v>0.12279877668942765</v>
      </c>
    </row>
    <row r="19" spans="1:6" ht="34.5" customHeight="1">
      <c r="A19" s="3" t="s">
        <v>21</v>
      </c>
      <c r="B19" s="4" t="s">
        <v>22</v>
      </c>
      <c r="C19" s="5">
        <f>SUM(C20:C22)</f>
        <v>71113.75</v>
      </c>
      <c r="D19" s="6">
        <f>C19/C78</f>
        <v>0.000799156856233338</v>
      </c>
      <c r="E19" s="5">
        <f>E20+E21+E22</f>
        <v>49245.19</v>
      </c>
      <c r="F19" s="6">
        <f>E19/E78</f>
        <v>0.0005699790616103094</v>
      </c>
    </row>
    <row r="20" spans="1:6" ht="27" customHeight="1">
      <c r="A20" s="7"/>
      <c r="B20" s="8" t="s">
        <v>23</v>
      </c>
      <c r="C20" s="9">
        <v>43161.47</v>
      </c>
      <c r="D20" s="10">
        <v>0.607</v>
      </c>
      <c r="E20" s="9">
        <v>30386.4</v>
      </c>
      <c r="F20" s="10">
        <f>E20/E19</f>
        <v>0.6170430046061351</v>
      </c>
    </row>
    <row r="21" spans="1:6" ht="27" customHeight="1">
      <c r="A21" s="7"/>
      <c r="B21" s="8" t="s">
        <v>24</v>
      </c>
      <c r="C21" s="12">
        <v>16500</v>
      </c>
      <c r="D21" s="10">
        <f>C21/C19</f>
        <v>0.23202263978485174</v>
      </c>
      <c r="E21" s="9">
        <v>10500</v>
      </c>
      <c r="F21" s="10">
        <f>E21/E19</f>
        <v>0.21321879355120774</v>
      </c>
    </row>
    <row r="22" spans="1:6" ht="27" customHeight="1">
      <c r="A22" s="7"/>
      <c r="B22" s="8" t="s">
        <v>25</v>
      </c>
      <c r="C22" s="12">
        <v>11452.28</v>
      </c>
      <c r="D22" s="10">
        <f>C22/C19</f>
        <v>0.16104171134274314</v>
      </c>
      <c r="E22" s="9">
        <v>8358.79</v>
      </c>
      <c r="F22" s="10">
        <v>0.1698</v>
      </c>
    </row>
    <row r="23" spans="1:6" ht="33" customHeight="1">
      <c r="A23" s="7" t="s">
        <v>26</v>
      </c>
      <c r="B23" s="4" t="s">
        <v>27</v>
      </c>
      <c r="C23" s="5">
        <f>SUM(C24:C26)</f>
        <v>178231.75</v>
      </c>
      <c r="D23" s="6">
        <f>C23/C78</f>
        <v>0.0020029196183714995</v>
      </c>
      <c r="E23" s="5">
        <f>E24+E25+E26</f>
        <v>180349.05000000002</v>
      </c>
      <c r="F23" s="6">
        <f>E23/E78</f>
        <v>0.002087415690371197</v>
      </c>
    </row>
    <row r="24" spans="1:6" ht="27" customHeight="1">
      <c r="A24" s="7"/>
      <c r="B24" s="8" t="s">
        <v>28</v>
      </c>
      <c r="C24" s="9">
        <v>18184.63</v>
      </c>
      <c r="D24" s="10">
        <f>C24/C23</f>
        <v>0.10202800567239002</v>
      </c>
      <c r="E24" s="9">
        <v>13237.82</v>
      </c>
      <c r="F24" s="10">
        <f>E24/E23</f>
        <v>0.07340110746355469</v>
      </c>
    </row>
    <row r="25" spans="1:6" ht="27" customHeight="1">
      <c r="A25" s="7"/>
      <c r="B25" s="8" t="s">
        <v>29</v>
      </c>
      <c r="C25" s="9">
        <v>156771.78</v>
      </c>
      <c r="D25" s="10">
        <f>C25/C23</f>
        <v>0.8795951338636354</v>
      </c>
      <c r="E25" s="9">
        <v>125417.44</v>
      </c>
      <c r="F25" s="10">
        <f>E25/E23</f>
        <v>0.6954150299100549</v>
      </c>
    </row>
    <row r="26" spans="1:6" ht="27" customHeight="1">
      <c r="A26" s="7"/>
      <c r="B26" s="8" t="s">
        <v>30</v>
      </c>
      <c r="C26" s="9">
        <v>3275.34</v>
      </c>
      <c r="D26" s="10">
        <f>C26/C23</f>
        <v>0.018376860463974572</v>
      </c>
      <c r="E26" s="40">
        <v>41693.79</v>
      </c>
      <c r="F26" s="36">
        <f>E26/E23</f>
        <v>0.23118386262639032</v>
      </c>
    </row>
    <row r="27" spans="1:6" s="27" customFormat="1" ht="27" customHeight="1">
      <c r="A27" s="3" t="s">
        <v>31</v>
      </c>
      <c r="B27" s="4" t="s">
        <v>70</v>
      </c>
      <c r="C27" s="33">
        <f>C28</f>
        <v>13099.22</v>
      </c>
      <c r="D27" s="35">
        <v>0.0002</v>
      </c>
      <c r="E27" s="41">
        <f>E28</f>
        <v>0</v>
      </c>
      <c r="F27" s="44">
        <f>E27/E78</f>
        <v>0</v>
      </c>
    </row>
    <row r="28" spans="1:6" ht="27" customHeight="1">
      <c r="A28" s="7"/>
      <c r="B28" s="8" t="s">
        <v>10</v>
      </c>
      <c r="C28" s="34">
        <v>13099.22</v>
      </c>
      <c r="D28" s="36">
        <f>C28/C27</f>
        <v>1</v>
      </c>
      <c r="E28" s="39">
        <v>0</v>
      </c>
      <c r="F28" s="29">
        <v>0</v>
      </c>
    </row>
    <row r="29" spans="1:6" ht="39.75" customHeight="1">
      <c r="A29" s="3" t="s">
        <v>38</v>
      </c>
      <c r="B29" s="4" t="s">
        <v>32</v>
      </c>
      <c r="C29" s="5">
        <f>SUM(C30:C34)</f>
        <v>1157652.73</v>
      </c>
      <c r="D29" s="6">
        <f>C29/C78</f>
        <v>0.013009384490576594</v>
      </c>
      <c r="E29" s="5">
        <f>E30+E31+E32+E33+E34</f>
        <v>1097266</v>
      </c>
      <c r="F29" s="6">
        <f>E29/E78</f>
        <v>0.012700096090946094</v>
      </c>
    </row>
    <row r="30" spans="1:6" s="13" customFormat="1" ht="27" customHeight="1">
      <c r="A30" s="7"/>
      <c r="B30" s="8" t="s">
        <v>33</v>
      </c>
      <c r="C30" s="12">
        <v>821310.35</v>
      </c>
      <c r="D30" s="10">
        <f>C30/C29</f>
        <v>0.7094617657922337</v>
      </c>
      <c r="E30" s="9">
        <v>797168.71</v>
      </c>
      <c r="F30" s="10">
        <f>E30/E29</f>
        <v>0.7265045212373299</v>
      </c>
    </row>
    <row r="31" spans="1:6" s="13" customFormat="1" ht="27" customHeight="1">
      <c r="A31" s="7"/>
      <c r="B31" s="8" t="s">
        <v>34</v>
      </c>
      <c r="C31" s="9">
        <v>253481.03</v>
      </c>
      <c r="D31" s="10">
        <f>C31/C29</f>
        <v>0.2189611991844912</v>
      </c>
      <c r="E31" s="9">
        <v>228775.37</v>
      </c>
      <c r="F31" s="10">
        <f>E31/E29</f>
        <v>0.20849581596440608</v>
      </c>
    </row>
    <row r="32" spans="1:6" s="13" customFormat="1" ht="27" customHeight="1" hidden="1">
      <c r="A32" s="7"/>
      <c r="B32" s="8" t="s">
        <v>35</v>
      </c>
      <c r="C32" s="29">
        <v>0</v>
      </c>
      <c r="D32" s="29">
        <f>C32/C29</f>
        <v>0</v>
      </c>
      <c r="E32" s="29"/>
      <c r="F32" s="29">
        <f>E32/E29</f>
        <v>0</v>
      </c>
    </row>
    <row r="33" spans="1:6" s="13" customFormat="1" ht="27" customHeight="1">
      <c r="A33" s="7"/>
      <c r="B33" s="8" t="s">
        <v>36</v>
      </c>
      <c r="C33" s="9">
        <v>62001.26</v>
      </c>
      <c r="D33" s="10">
        <v>0.0535</v>
      </c>
      <c r="E33" s="9">
        <v>51411.65</v>
      </c>
      <c r="F33" s="10">
        <f>E33/E29</f>
        <v>0.046854317913796656</v>
      </c>
    </row>
    <row r="34" spans="1:6" s="13" customFormat="1" ht="27" customHeight="1">
      <c r="A34" s="7"/>
      <c r="B34" s="8" t="s">
        <v>37</v>
      </c>
      <c r="C34" s="9">
        <v>20860.09</v>
      </c>
      <c r="D34" s="10">
        <f>C34/C29</f>
        <v>0.018019298412573173</v>
      </c>
      <c r="E34" s="9">
        <v>19910.27</v>
      </c>
      <c r="F34" s="10">
        <f>E34/E29</f>
        <v>0.018145344884467396</v>
      </c>
    </row>
    <row r="35" spans="1:6" ht="39.75" customHeight="1">
      <c r="A35" s="3" t="s">
        <v>44</v>
      </c>
      <c r="B35" s="4" t="s">
        <v>39</v>
      </c>
      <c r="C35" s="5">
        <f>SUM(C36:C39)</f>
        <v>168235.71999999997</v>
      </c>
      <c r="D35" s="6">
        <f>C35/C78</f>
        <v>0.0018905869694869429</v>
      </c>
      <c r="E35" s="5">
        <f>E36+E37+E38+E39</f>
        <v>130677.23000000001</v>
      </c>
      <c r="F35" s="6">
        <f>E35/E78</f>
        <v>0.0015124986811754523</v>
      </c>
    </row>
    <row r="36" spans="1:6" ht="27" customHeight="1">
      <c r="A36" s="7"/>
      <c r="B36" s="8" t="s">
        <v>40</v>
      </c>
      <c r="C36" s="9">
        <v>131801.55</v>
      </c>
      <c r="D36" s="10">
        <f>C36/C35</f>
        <v>0.7834338034752668</v>
      </c>
      <c r="E36" s="9">
        <v>115556.83</v>
      </c>
      <c r="F36" s="10">
        <f>E36/E35</f>
        <v>0.8842920071078947</v>
      </c>
    </row>
    <row r="37" spans="1:6" ht="27" customHeight="1">
      <c r="A37" s="7"/>
      <c r="B37" s="8" t="s">
        <v>41</v>
      </c>
      <c r="C37" s="9">
        <v>12717.37</v>
      </c>
      <c r="D37" s="10">
        <f>C37/C35</f>
        <v>0.07559256738105322</v>
      </c>
      <c r="E37" s="9">
        <v>7214.8</v>
      </c>
      <c r="F37" s="10">
        <f>E37/E35</f>
        <v>0.055210842776511254</v>
      </c>
    </row>
    <row r="38" spans="1:6" ht="27" customHeight="1">
      <c r="A38" s="7"/>
      <c r="B38" s="8" t="s">
        <v>42</v>
      </c>
      <c r="C38" s="9">
        <v>23716.8</v>
      </c>
      <c r="D38" s="10">
        <f>C38/C35</f>
        <v>0.14097362914368008</v>
      </c>
      <c r="E38" s="9">
        <v>7905.6</v>
      </c>
      <c r="F38" s="10">
        <f>E38/E35</f>
        <v>0.06049715011559397</v>
      </c>
    </row>
    <row r="39" spans="1:6" ht="27" customHeight="1" hidden="1">
      <c r="A39" s="14"/>
      <c r="B39" s="15" t="s">
        <v>43</v>
      </c>
      <c r="C39" s="12">
        <v>0</v>
      </c>
      <c r="D39" s="10">
        <f>C39/C36</f>
        <v>0</v>
      </c>
      <c r="E39" s="28"/>
      <c r="F39" s="32">
        <f>E39/E35</f>
        <v>0</v>
      </c>
    </row>
    <row r="40" spans="1:7" ht="39.75" customHeight="1">
      <c r="A40" s="3" t="s">
        <v>49</v>
      </c>
      <c r="B40" s="4" t="s">
        <v>74</v>
      </c>
      <c r="C40" s="5">
        <f>SUM(C41:C44)</f>
        <v>397.4</v>
      </c>
      <c r="D40" s="42">
        <v>0.0001</v>
      </c>
      <c r="E40" s="44">
        <f>E41+E42+E43+E44</f>
        <v>0</v>
      </c>
      <c r="F40" s="44">
        <f>E40/E78</f>
        <v>0</v>
      </c>
      <c r="G40" s="43"/>
    </row>
    <row r="41" spans="1:6" ht="27" customHeight="1" hidden="1">
      <c r="A41" s="7"/>
      <c r="B41" s="8" t="s">
        <v>8</v>
      </c>
      <c r="C41" s="9">
        <v>0</v>
      </c>
      <c r="D41" s="10">
        <f>C41/C40</f>
        <v>0</v>
      </c>
      <c r="E41" s="29">
        <v>0</v>
      </c>
      <c r="F41" s="29" t="e">
        <f>E41/E40</f>
        <v>#DIV/0!</v>
      </c>
    </row>
    <row r="42" spans="1:6" ht="27" customHeight="1">
      <c r="A42" s="7"/>
      <c r="B42" s="8" t="s">
        <v>14</v>
      </c>
      <c r="C42" s="9">
        <v>397.4</v>
      </c>
      <c r="D42" s="10">
        <f>C42/C40</f>
        <v>1</v>
      </c>
      <c r="E42" s="29">
        <v>0</v>
      </c>
      <c r="F42" s="29">
        <v>0</v>
      </c>
    </row>
    <row r="43" spans="1:6" ht="27" customHeight="1" hidden="1">
      <c r="A43" s="7"/>
      <c r="B43" s="8" t="s">
        <v>9</v>
      </c>
      <c r="C43" s="9">
        <v>0</v>
      </c>
      <c r="D43" s="10">
        <f>C43/C40</f>
        <v>0</v>
      </c>
      <c r="E43" s="9">
        <v>0</v>
      </c>
      <c r="F43" s="10" t="e">
        <f>E43/E40</f>
        <v>#DIV/0!</v>
      </c>
    </row>
    <row r="44" spans="1:6" ht="27" customHeight="1" hidden="1">
      <c r="A44" s="14"/>
      <c r="B44" s="15" t="s">
        <v>10</v>
      </c>
      <c r="C44" s="12">
        <v>0</v>
      </c>
      <c r="D44" s="10">
        <f>C44/C40</f>
        <v>0</v>
      </c>
      <c r="E44" s="28"/>
      <c r="F44" s="32" t="e">
        <f>E44/E40</f>
        <v>#DIV/0!</v>
      </c>
    </row>
    <row r="45" spans="1:6" ht="39.75" customHeight="1">
      <c r="A45" s="3" t="s">
        <v>52</v>
      </c>
      <c r="B45" s="4" t="s">
        <v>75</v>
      </c>
      <c r="C45" s="5">
        <f>SUM(C46:C49)</f>
        <v>257573.65</v>
      </c>
      <c r="D45" s="6">
        <v>0.0028</v>
      </c>
      <c r="E45" s="5">
        <f>E46+E47+E48+E49</f>
        <v>250124.74</v>
      </c>
      <c r="F45" s="6">
        <f>E45/E78</f>
        <v>0.002895021109487497</v>
      </c>
    </row>
    <row r="46" spans="1:6" ht="27" customHeight="1">
      <c r="A46" s="7"/>
      <c r="B46" s="8" t="s">
        <v>8</v>
      </c>
      <c r="C46" s="9">
        <v>257573.65</v>
      </c>
      <c r="D46" s="10">
        <f>C46/C45</f>
        <v>1</v>
      </c>
      <c r="E46" s="9">
        <v>250124.74</v>
      </c>
      <c r="F46" s="10">
        <f>E46/E45</f>
        <v>1</v>
      </c>
    </row>
    <row r="47" spans="1:6" ht="27" customHeight="1" hidden="1">
      <c r="A47" s="7"/>
      <c r="B47" s="8" t="s">
        <v>14</v>
      </c>
      <c r="C47" s="9">
        <v>0</v>
      </c>
      <c r="D47" s="10">
        <f>C47/C45</f>
        <v>0</v>
      </c>
      <c r="E47" s="9">
        <v>0</v>
      </c>
      <c r="F47" s="10">
        <f>E47/E45</f>
        <v>0</v>
      </c>
    </row>
    <row r="48" spans="1:6" ht="27" customHeight="1" hidden="1">
      <c r="A48" s="7"/>
      <c r="B48" s="8" t="s">
        <v>9</v>
      </c>
      <c r="C48" s="9">
        <v>0</v>
      </c>
      <c r="D48" s="10">
        <f>C48/C45</f>
        <v>0</v>
      </c>
      <c r="E48" s="9">
        <v>0</v>
      </c>
      <c r="F48" s="10">
        <f>E48/E45</f>
        <v>0</v>
      </c>
    </row>
    <row r="49" spans="1:6" ht="27" customHeight="1" hidden="1">
      <c r="A49" s="14"/>
      <c r="B49" s="15" t="s">
        <v>10</v>
      </c>
      <c r="C49" s="12">
        <v>0</v>
      </c>
      <c r="D49" s="10">
        <f>C49/C45</f>
        <v>0</v>
      </c>
      <c r="E49" s="28"/>
      <c r="F49" s="32">
        <f>E49/E45</f>
        <v>0</v>
      </c>
    </row>
    <row r="50" spans="1:6" ht="39.75" customHeight="1">
      <c r="A50" s="3" t="s">
        <v>56</v>
      </c>
      <c r="B50" s="4" t="s">
        <v>76</v>
      </c>
      <c r="C50" s="5">
        <f>SUM(C51:C54)</f>
        <v>436609.8</v>
      </c>
      <c r="D50" s="6">
        <f>C50/C78</f>
        <v>0.004906501417358337</v>
      </c>
      <c r="E50" s="5">
        <f>E51+E52+E53+E54</f>
        <v>412082.5</v>
      </c>
      <c r="F50" s="6">
        <f>E50/E78</f>
        <v>0.004769570320594363</v>
      </c>
    </row>
    <row r="51" spans="1:6" ht="27" customHeight="1">
      <c r="A51" s="7"/>
      <c r="B51" s="8" t="s">
        <v>8</v>
      </c>
      <c r="C51" s="9">
        <v>418555</v>
      </c>
      <c r="D51" s="10">
        <f>C51/C50</f>
        <v>0.9586477445077962</v>
      </c>
      <c r="E51" s="9">
        <v>412082.5</v>
      </c>
      <c r="F51" s="10">
        <f>E51/E50</f>
        <v>1</v>
      </c>
    </row>
    <row r="52" spans="1:6" ht="27" customHeight="1" hidden="1">
      <c r="A52" s="7"/>
      <c r="B52" s="8" t="s">
        <v>14</v>
      </c>
      <c r="C52" s="9">
        <v>0</v>
      </c>
      <c r="D52" s="10">
        <f>C52/C50</f>
        <v>0</v>
      </c>
      <c r="E52" s="9">
        <v>0</v>
      </c>
      <c r="F52" s="10">
        <f>E52/E50</f>
        <v>0</v>
      </c>
    </row>
    <row r="53" spans="1:6" ht="27" customHeight="1" hidden="1">
      <c r="A53" s="7"/>
      <c r="B53" s="8" t="s">
        <v>9</v>
      </c>
      <c r="C53" s="9">
        <v>0</v>
      </c>
      <c r="D53" s="10">
        <f>C53/C50</f>
        <v>0</v>
      </c>
      <c r="E53" s="9">
        <v>0</v>
      </c>
      <c r="F53" s="10">
        <f>E53/E50</f>
        <v>0</v>
      </c>
    </row>
    <row r="54" spans="1:6" ht="27" customHeight="1">
      <c r="A54" s="14"/>
      <c r="B54" s="15" t="s">
        <v>10</v>
      </c>
      <c r="C54" s="12">
        <v>18054.8</v>
      </c>
      <c r="D54" s="10">
        <f>C54/C50</f>
        <v>0.041352255492203796</v>
      </c>
      <c r="E54" s="39">
        <v>0</v>
      </c>
      <c r="F54" s="39">
        <f>E54/E50</f>
        <v>0</v>
      </c>
    </row>
    <row r="55" spans="1:6" ht="39.75" customHeight="1">
      <c r="A55" s="3" t="s">
        <v>61</v>
      </c>
      <c r="B55" s="4" t="s">
        <v>77</v>
      </c>
      <c r="C55" s="5">
        <f>C56</f>
        <v>273730.11</v>
      </c>
      <c r="D55" s="6">
        <v>0.003</v>
      </c>
      <c r="E55" s="5">
        <f>E56</f>
        <v>266394.41</v>
      </c>
      <c r="F55" s="6">
        <f>E55/E78</f>
        <v>0.003083331302611118</v>
      </c>
    </row>
    <row r="56" spans="1:6" ht="27" customHeight="1">
      <c r="A56" s="7"/>
      <c r="B56" s="8" t="s">
        <v>8</v>
      </c>
      <c r="C56" s="9">
        <v>273730.11</v>
      </c>
      <c r="D56" s="10">
        <f>C56/C55</f>
        <v>1</v>
      </c>
      <c r="E56" s="9">
        <v>266394.41</v>
      </c>
      <c r="F56" s="10">
        <f>E56/E55</f>
        <v>1</v>
      </c>
    </row>
    <row r="57" spans="1:6" ht="39.75" customHeight="1">
      <c r="A57" s="3" t="s">
        <v>65</v>
      </c>
      <c r="B57" s="4" t="s">
        <v>82</v>
      </c>
      <c r="C57" s="5">
        <f>SUM(C58:C61)</f>
        <v>3495410.0500000003</v>
      </c>
      <c r="D57" s="6">
        <f>C57/C78</f>
        <v>0.03928046132856747</v>
      </c>
      <c r="E57" s="5">
        <f>E58+E59+E60+E61</f>
        <v>3594147.7199999997</v>
      </c>
      <c r="F57" s="6">
        <f>E57/E78</f>
        <v>0.04159977745510643</v>
      </c>
    </row>
    <row r="58" spans="1:6" ht="27" customHeight="1">
      <c r="A58" s="7"/>
      <c r="B58" s="8" t="s">
        <v>45</v>
      </c>
      <c r="C58" s="9">
        <v>3310761.64</v>
      </c>
      <c r="D58" s="10">
        <f>C58/C57</f>
        <v>0.9471740347030243</v>
      </c>
      <c r="E58" s="9">
        <v>3425556.19</v>
      </c>
      <c r="F58" s="10">
        <f>E58/E57</f>
        <v>0.953092765480435</v>
      </c>
    </row>
    <row r="59" spans="1:6" ht="27" customHeight="1">
      <c r="A59" s="7"/>
      <c r="B59" s="8" t="s">
        <v>46</v>
      </c>
      <c r="C59" s="9">
        <v>97814.66</v>
      </c>
      <c r="D59" s="10">
        <f>C59/C57</f>
        <v>0.027983743995929747</v>
      </c>
      <c r="E59" s="9">
        <v>73950.65</v>
      </c>
      <c r="F59" s="10">
        <f>E59/E57</f>
        <v>0.02057529510779262</v>
      </c>
    </row>
    <row r="60" spans="1:6" ht="27" customHeight="1">
      <c r="A60" s="7"/>
      <c r="B60" s="8" t="s">
        <v>47</v>
      </c>
      <c r="C60" s="11">
        <v>34858.34</v>
      </c>
      <c r="D60" s="38">
        <v>0.01</v>
      </c>
      <c r="E60" s="12">
        <v>25458.34</v>
      </c>
      <c r="F60" s="10">
        <f>E60/E57</f>
        <v>0.007083275920556766</v>
      </c>
    </row>
    <row r="61" spans="1:6" ht="27" customHeight="1">
      <c r="A61" s="7"/>
      <c r="B61" s="8" t="s">
        <v>48</v>
      </c>
      <c r="C61" s="9">
        <v>51975.41</v>
      </c>
      <c r="D61" s="38">
        <v>0.0148</v>
      </c>
      <c r="E61" s="9">
        <v>69182.54</v>
      </c>
      <c r="F61" s="10">
        <f>E61/E57</f>
        <v>0.019248663491215658</v>
      </c>
    </row>
    <row r="62" spans="1:6" ht="39.75" customHeight="1">
      <c r="A62" s="3" t="s">
        <v>71</v>
      </c>
      <c r="B62" s="4" t="s">
        <v>50</v>
      </c>
      <c r="C62" s="5">
        <f>SUM(C63:C63)</f>
        <v>39939.85</v>
      </c>
      <c r="D62" s="6">
        <f>C62/C78</f>
        <v>0.00044883310139643995</v>
      </c>
      <c r="E62" s="5">
        <f>E63</f>
        <v>29361.91</v>
      </c>
      <c r="F62" s="6">
        <f>E62/E78</f>
        <v>0.0003398438285827785</v>
      </c>
    </row>
    <row r="63" spans="1:6" ht="27" customHeight="1">
      <c r="A63" s="7"/>
      <c r="B63" s="8" t="s">
        <v>51</v>
      </c>
      <c r="C63" s="9">
        <v>39939.85</v>
      </c>
      <c r="D63" s="10">
        <f>C63/C62</f>
        <v>1</v>
      </c>
      <c r="E63" s="11">
        <v>29361.91</v>
      </c>
      <c r="F63" s="16">
        <v>1</v>
      </c>
    </row>
    <row r="64" spans="1:6" ht="39.75" customHeight="1">
      <c r="A64" s="3" t="s">
        <v>78</v>
      </c>
      <c r="B64" s="4" t="s">
        <v>53</v>
      </c>
      <c r="C64" s="17">
        <f>SUM(C65:C67)</f>
        <v>19424615.200000003</v>
      </c>
      <c r="D64" s="18">
        <f>C64/C78</f>
        <v>0.21828850843577105</v>
      </c>
      <c r="E64" s="19">
        <f>E65+E66+E67</f>
        <v>18591895.56</v>
      </c>
      <c r="F64" s="18">
        <f>E64/E78</f>
        <v>0.21518835006719794</v>
      </c>
    </row>
    <row r="65" spans="1:8" ht="27" customHeight="1">
      <c r="A65" s="7"/>
      <c r="B65" s="8" t="s">
        <v>54</v>
      </c>
      <c r="C65" s="20">
        <v>19083346.07</v>
      </c>
      <c r="D65" s="21">
        <f>C65/C64</f>
        <v>0.9824310995874964</v>
      </c>
      <c r="E65" s="22">
        <v>18314737.83</v>
      </c>
      <c r="F65" s="21">
        <f>E65/E64</f>
        <v>0.9850925512621587</v>
      </c>
      <c r="H65" s="43">
        <f>F6+F11+F16+F19+F23+F29+F35+F45+F50+F55+F57+F62+F64+F68+F72+F75</f>
        <v>0.9999999999999999</v>
      </c>
    </row>
    <row r="66" spans="1:6" ht="27" customHeight="1">
      <c r="A66" s="7"/>
      <c r="B66" s="8" t="s">
        <v>55</v>
      </c>
      <c r="C66" s="20">
        <v>338651.62</v>
      </c>
      <c r="D66" s="21">
        <f>C66/C64</f>
        <v>0.017434148193576568</v>
      </c>
      <c r="E66" s="23">
        <v>275238.22</v>
      </c>
      <c r="F66" s="21">
        <f>E66/E64</f>
        <v>0.014804204289538296</v>
      </c>
    </row>
    <row r="67" spans="1:6" ht="27" customHeight="1">
      <c r="A67" s="7"/>
      <c r="B67" s="8" t="s">
        <v>9</v>
      </c>
      <c r="C67" s="23">
        <v>2617.51</v>
      </c>
      <c r="D67" s="31">
        <v>0.0002</v>
      </c>
      <c r="E67" s="22">
        <v>1919.51</v>
      </c>
      <c r="F67" s="30">
        <v>0.0001</v>
      </c>
    </row>
    <row r="68" spans="1:6" ht="39.75" customHeight="1">
      <c r="A68" s="3" t="s">
        <v>79</v>
      </c>
      <c r="B68" s="4" t="s">
        <v>57</v>
      </c>
      <c r="C68" s="17">
        <f>SUM(C69:C71)</f>
        <v>6983110.3</v>
      </c>
      <c r="D68" s="18">
        <f>C68/C78</f>
        <v>0.078474282035171</v>
      </c>
      <c r="E68" s="19">
        <f>E69+E70+E71</f>
        <v>6544087.15</v>
      </c>
      <c r="F68" s="18">
        <f>E68/E78</f>
        <v>0.07574328889487651</v>
      </c>
    </row>
    <row r="69" spans="1:6" ht="27" customHeight="1">
      <c r="A69" s="7"/>
      <c r="B69" s="8" t="s">
        <v>58</v>
      </c>
      <c r="C69" s="20">
        <v>6784874.56</v>
      </c>
      <c r="D69" s="21">
        <f>C69/C68</f>
        <v>0.9716121138742431</v>
      </c>
      <c r="E69" s="22">
        <v>6340737.33</v>
      </c>
      <c r="F69" s="21">
        <f>E69/E68</f>
        <v>0.9689261748294412</v>
      </c>
    </row>
    <row r="70" spans="1:6" ht="27" customHeight="1">
      <c r="A70" s="7"/>
      <c r="B70" s="8" t="s">
        <v>59</v>
      </c>
      <c r="C70" s="20">
        <v>125058.08</v>
      </c>
      <c r="D70" s="21">
        <f>C70/C68</f>
        <v>0.017908650247154195</v>
      </c>
      <c r="E70" s="22">
        <v>162020.62</v>
      </c>
      <c r="F70" s="24">
        <f>E70/E68</f>
        <v>0.02475832248047002</v>
      </c>
    </row>
    <row r="71" spans="1:6" ht="27" customHeight="1">
      <c r="A71" s="7"/>
      <c r="B71" s="8" t="s">
        <v>60</v>
      </c>
      <c r="C71" s="20">
        <v>73177.66</v>
      </c>
      <c r="D71" s="21">
        <f>C71/C68</f>
        <v>0.010479235878602692</v>
      </c>
      <c r="E71" s="22">
        <v>41329.2</v>
      </c>
      <c r="F71" s="21">
        <f>E71/E68</f>
        <v>0.006315502690088715</v>
      </c>
    </row>
    <row r="72" spans="1:6" ht="39.75" customHeight="1">
      <c r="A72" s="3" t="s">
        <v>80</v>
      </c>
      <c r="B72" s="4" t="s">
        <v>62</v>
      </c>
      <c r="C72" s="17">
        <f>SUM(C73:C74)</f>
        <v>839542.4299999999</v>
      </c>
      <c r="D72" s="18">
        <f>C72/C78</f>
        <v>0.009434548016850428</v>
      </c>
      <c r="E72" s="19">
        <f>E73+E74</f>
        <v>798394.06</v>
      </c>
      <c r="F72" s="18">
        <f>E72/E78</f>
        <v>0.009240859810146839</v>
      </c>
    </row>
    <row r="73" spans="1:6" ht="27" customHeight="1">
      <c r="A73" s="7"/>
      <c r="B73" s="8" t="s">
        <v>63</v>
      </c>
      <c r="C73" s="20">
        <v>829473.97</v>
      </c>
      <c r="D73" s="21">
        <f>C73/C72</f>
        <v>0.9880072053058713</v>
      </c>
      <c r="E73" s="22">
        <v>790731.66</v>
      </c>
      <c r="F73" s="21">
        <f>E73/E72</f>
        <v>0.9904027342087189</v>
      </c>
    </row>
    <row r="74" spans="1:6" ht="27" customHeight="1">
      <c r="A74" s="7"/>
      <c r="B74" s="8" t="s">
        <v>64</v>
      </c>
      <c r="C74" s="20">
        <v>10068.46</v>
      </c>
      <c r="D74" s="21">
        <f>C74/C72</f>
        <v>0.0119927946941288</v>
      </c>
      <c r="E74" s="22">
        <v>7662.4</v>
      </c>
      <c r="F74" s="25">
        <f>E74/E72</f>
        <v>0.00959726579128106</v>
      </c>
    </row>
    <row r="75" spans="1:6" ht="39.75" customHeight="1">
      <c r="A75" s="3" t="s">
        <v>81</v>
      </c>
      <c r="B75" s="4" t="s">
        <v>66</v>
      </c>
      <c r="C75" s="17">
        <f>SUM(C76:C77)</f>
        <v>4214789.03</v>
      </c>
      <c r="D75" s="18">
        <f>C75/C78</f>
        <v>0.047364645387165775</v>
      </c>
      <c r="E75" s="19">
        <f>E76+E77</f>
        <v>3997426.39</v>
      </c>
      <c r="F75" s="18">
        <f>E75/E78</f>
        <v>0.04626744952407507</v>
      </c>
    </row>
    <row r="76" spans="1:6" ht="27" customHeight="1">
      <c r="A76" s="7"/>
      <c r="B76" s="8" t="s">
        <v>67</v>
      </c>
      <c r="C76" s="20">
        <v>4209112.86</v>
      </c>
      <c r="D76" s="21">
        <f>C76/C75</f>
        <v>0.9986532730441314</v>
      </c>
      <c r="E76" s="22">
        <v>3993648</v>
      </c>
      <c r="F76" s="21">
        <f>E76/E75</f>
        <v>0.9990547943523232</v>
      </c>
    </row>
    <row r="77" spans="1:6" ht="27" customHeight="1">
      <c r="A77" s="7"/>
      <c r="B77" s="8" t="s">
        <v>68</v>
      </c>
      <c r="C77" s="20">
        <v>5676.17</v>
      </c>
      <c r="D77" s="21">
        <f>C77/C75</f>
        <v>0.001346726955868536</v>
      </c>
      <c r="E77" s="22">
        <v>3778.39</v>
      </c>
      <c r="F77" s="26">
        <f>E77/E75</f>
        <v>0.0009452056476767293</v>
      </c>
    </row>
    <row r="78" spans="1:6" ht="43.5" customHeight="1">
      <c r="A78" s="45" t="s">
        <v>69</v>
      </c>
      <c r="B78" s="45"/>
      <c r="C78" s="5">
        <f>C75+C72+C68+C64+C62+C57+C35+C29+C27+C23+C19+C16+C11+C6+C40+C45+C50+C55</f>
        <v>88985972.46000001</v>
      </c>
      <c r="D78" s="6">
        <v>1</v>
      </c>
      <c r="E78" s="5">
        <f>E6+E11+E16+E19+E23+E27+E29+E35+E57+E62+E64+E68+E72+E75+E40+E45+E50+E55</f>
        <v>86398243.92999999</v>
      </c>
      <c r="F78" s="6">
        <v>1</v>
      </c>
    </row>
    <row r="81" ht="12.75">
      <c r="C81" s="37"/>
    </row>
  </sheetData>
  <mergeCells count="9">
    <mergeCell ref="A78:B78"/>
    <mergeCell ref="E1:F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79" bottom="0.7874015748031497" header="0" footer="0.11811023622047245"/>
  <pageSetup fitToHeight="0" horizontalDpi="300" verticalDpi="300" orientation="landscape" paperSize="9" scale="80" r:id="rId1"/>
  <rowBreaks count="3" manualBreakCount="3">
    <brk id="18" max="255" man="1"/>
    <brk id="36" max="255" man="1"/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5118055555555556" bottom="0.7875" header="0" footer="0.09861111111111112"/>
  <pageSetup fitToHeight="0" horizontalDpi="300" verticalDpi="3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5118055555555556" bottom="0.7875" header="0" footer="0.09861111111111112"/>
  <pageSetup fitToHeight="0"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Felkowska</cp:lastModifiedBy>
  <cp:lastPrinted>2005-11-14T17:19:43Z</cp:lastPrinted>
  <dcterms:created xsi:type="dcterms:W3CDTF">2003-10-02T10:55:37Z</dcterms:created>
  <dcterms:modified xsi:type="dcterms:W3CDTF">2005-11-14T17:27:09Z</dcterms:modified>
  <cp:category/>
  <cp:version/>
  <cp:contentType/>
  <cp:contentStatus/>
  <cp:revision>34</cp:revision>
</cp:coreProperties>
</file>